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4240" windowHeight="13470"/>
  </bookViews>
  <sheets>
    <sheet name="Ársreikningur" sheetId="14" r:id="rId1"/>
    <sheet name="Aðalbók" sheetId="15" r:id="rId2"/>
    <sheet name="Fyrningaskrá" sheetId="2" r:id="rId3"/>
    <sheet name="Útreikningar " sheetId="13" r:id="rId4"/>
    <sheet name="Birgðir" sheetId="2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" localSheetId="4">'[1]1994-skatt'!#REF!</definedName>
    <definedName name="_1_">'[1]1994-skatt'!#REF!</definedName>
    <definedName name="_2HLUTF" localSheetId="4">'[1]1994-skatt'!#REF!</definedName>
    <definedName name="_2HLUTF">'[1]1994-skatt'!#REF!</definedName>
    <definedName name="_3BYGGINGARVÍSIT" localSheetId="4">'[1]1994-skatt'!#REF!</definedName>
    <definedName name="_3BYGGINGARVÍSIT">'[1]1994-skatt'!#REF!</definedName>
    <definedName name="_xlnm._FilterDatabase" localSheetId="2" hidden="1">Fyrningaskrá!$A$17:$AB$62</definedName>
    <definedName name="_Sort" localSheetId="0" hidden="1">Ársreikningur!$30:$2756</definedName>
    <definedName name="Adili" localSheetId="4">#REF!</definedName>
    <definedName name="Adili">#REF!</definedName>
    <definedName name="ar_1">[2]Dagsetning!$B$12</definedName>
    <definedName name="ar0">'[3]Dagsetning lán'!$B$8</definedName>
    <definedName name="AS2DocOpenMode" hidden="1">"AS2DocumentEdit"</definedName>
    <definedName name="AS2HasNoAutoHeaderFooter" localSheetId="0" hidden="1">" "</definedName>
    <definedName name="AS2HasNoAutoHeaderFooter">"OFF"</definedName>
    <definedName name="AS2NamedRange" hidden="1">4</definedName>
    <definedName name="ATS" localSheetId="4">#REF!</definedName>
    <definedName name="ATS">#REF!</definedName>
    <definedName name="BEF">#REF!</definedName>
    <definedName name="BVT" localSheetId="4">'[4]1994-skatt'!#REF!</definedName>
    <definedName name="BVT">'[4]1994-skatt'!#REF!</definedName>
    <definedName name="BYGGINGARVÍSITALA" localSheetId="4">'[4]1994-skatt'!#REF!</definedName>
    <definedName name="BYGGINGARVÍSITALA">'[4]1994-skatt'!#REF!</definedName>
    <definedName name="CAD" localSheetId="4">#REF!</definedName>
    <definedName name="CAD">#REF!</definedName>
    <definedName name="CHF">#REF!</definedName>
    <definedName name="DAGS">[5]GRUNNUR!$E$5</definedName>
    <definedName name="DagsA" localSheetId="4">#REF!</definedName>
    <definedName name="DagsA">#REF!</definedName>
    <definedName name="date">#REF!</definedName>
    <definedName name="DEM">#REF!</definedName>
    <definedName name="DKK">#REF!</definedName>
    <definedName name="ESP">#REF!</definedName>
    <definedName name="FIM">#REF!</definedName>
    <definedName name="FRF">#REF!</definedName>
    <definedName name="fyrn" localSheetId="4">[6]REKEFN1997!#REF!</definedName>
    <definedName name="fyrn">[6]REKEFN1997!#REF!</definedName>
    <definedName name="GBP" localSheetId="4">#REF!</definedName>
    <definedName name="GBP">#REF!</definedName>
    <definedName name="hagn" localSheetId="0">Ársreikningur!$D$23</definedName>
    <definedName name="hagn" localSheetId="4">[6]REKEFN1997!#REF!</definedName>
    <definedName name="hagn">[6]REKEFN1997!#REF!</definedName>
    <definedName name="hagn1" localSheetId="0">Ársreikningur!#REF!</definedName>
    <definedName name="hagn1" localSheetId="4">#REF!</definedName>
    <definedName name="hagn1">#REF!</definedName>
    <definedName name="Heimili" localSheetId="4">IF(ISBLANK(#REF!),"",#REF!)</definedName>
    <definedName name="Heimili">IF(ISBLANK(#REF!),"",#REF!)</definedName>
    <definedName name="HLUTFOLL" localSheetId="4">[7]Fyrnsk.!#REF!</definedName>
    <definedName name="HLUTFOLL">[7]Fyrnsk.!#REF!</definedName>
    <definedName name="IEP" localSheetId="4">#REF!</definedName>
    <definedName name="IEP">#REF!</definedName>
    <definedName name="ITL">#REF!</definedName>
    <definedName name="JPY">#REF!</definedName>
    <definedName name="Kaupdagur">#REF!</definedName>
    <definedName name="Kennitala" localSheetId="4">IF(AND(Birgðir!TegFram&lt;4,Birgðir!Adili=2),Birgðir!Kennitala2,Birgðir!Kennitala1)</definedName>
    <definedName name="Kennitala">IF(AND([0]!TegFram&lt;4,[0]!Adili=2),[0]!Kennitala2,[0]!Kennitala1)</definedName>
    <definedName name="Kennitala1" localSheetId="4">IF(ISBLANK(#REF!)=TRUE,"",#REF!)</definedName>
    <definedName name="Kennitala1">IF(ISBLANK(#REF!)=TRUE,"",#REF!)</definedName>
    <definedName name="Kennitala2" localSheetId="4">IF(ISBLANK(#REF!)=TRUE,"",#REF!)</definedName>
    <definedName name="Kennitala2">IF(ISBLANK(#REF!)=TRUE,"",#REF!)</definedName>
    <definedName name="ldags">'[3]Dagsetning lán'!$B$10</definedName>
    <definedName name="LVT" localSheetId="4">#REF!</definedName>
    <definedName name="LVT">#REF!</definedName>
    <definedName name="MAN" localSheetId="4">#REF!</definedName>
    <definedName name="MAN" localSheetId="2">Fyrningaskrá!$B$6</definedName>
    <definedName name="MAN">#REF!</definedName>
    <definedName name="mane" localSheetId="4">#REF!</definedName>
    <definedName name="mane">#REF!</definedName>
    <definedName name="NAFN">[5]GRUNNUR!$C$3</definedName>
    <definedName name="Nafn1" localSheetId="4">IF(ISBLANK(#REF!)=TRUE,"",#REF!)</definedName>
    <definedName name="Nafn1">IF(ISBLANK(#REF!)=TRUE,"",#REF!)</definedName>
    <definedName name="Nafn2" localSheetId="4">IF(ISBLANK(#REF!)=TRUE,"",#REF!)</definedName>
    <definedName name="Nafn2">IF(ISBLANK(#REF!)=TRUE,"",#REF!)</definedName>
    <definedName name="NLG" localSheetId="4">#REF!</definedName>
    <definedName name="NLG">#REF!</definedName>
    <definedName name="NOK">#REF!</definedName>
    <definedName name="NPER">#REF!</definedName>
    <definedName name="NVT">#REF!</definedName>
    <definedName name="PR">#REF!</definedName>
    <definedName name="_xlnm.Print_Area" localSheetId="0">Ársreikningur!$A$1:$E$78</definedName>
    <definedName name="_xlnm.Print_Area" localSheetId="2">Fyrningaskrá!$A$3:$T$62</definedName>
    <definedName name="_xlnm.Print_Titles" localSheetId="1">Aðalbók!$A:$B,Aðalbók!$1:$3</definedName>
    <definedName name="_xlnm.Print_Titles" localSheetId="2">Fyrningaskrá!$7:$8</definedName>
    <definedName name="PTE" localSheetId="4">#REF!</definedName>
    <definedName name="PTE">#REF!</definedName>
    <definedName name="Reitur_A01" localSheetId="4">#REF!</definedName>
    <definedName name="Reitur_A01">#REF!</definedName>
    <definedName name="Reitur_A02">#REF!</definedName>
    <definedName name="Reitur_A03">#REF!</definedName>
    <definedName name="Reitur_A04">#REF!</definedName>
    <definedName name="Reitur_A05">#REF!</definedName>
    <definedName name="Reitur_A06">#REF!</definedName>
    <definedName name="Reitur_AA1">#REF!</definedName>
    <definedName name="rekstur">[8]Dagsetning!$B$19</definedName>
    <definedName name="rekstur_1">[8]Dagsetning!$B$20</definedName>
    <definedName name="rsk" localSheetId="4">[6]REKEFN1997!#REF!</definedName>
    <definedName name="rsk">[6]REKEFN1997!#REF!</definedName>
    <definedName name="SEK" localSheetId="4">#REF!</definedName>
    <definedName name="SEK">#REF!</definedName>
    <definedName name="STU" localSheetId="4">#REF!</definedName>
    <definedName name="STU" localSheetId="2">Fyrningaskrá!#REF!</definedName>
    <definedName name="STU">#REF!</definedName>
    <definedName name="Stuðull">!$D$3</definedName>
    <definedName name="summa" localSheetId="4">#REF!</definedName>
    <definedName name="summa" localSheetId="2">Fyrningaskrá!#REF!</definedName>
    <definedName name="summa">#REF!</definedName>
    <definedName name="TegFram" localSheetId="4">#REF!</definedName>
    <definedName name="TegFram">#REF!</definedName>
    <definedName name="TextRefCopy1">#REF!</definedName>
    <definedName name="TextRefCopy10">#REF!</definedName>
    <definedName name="TextRefCopy1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11</definedName>
    <definedName name="udags">'[3]Dagsetning lán'!$B$11</definedName>
    <definedName name="UPPHAF">[5]GRUNNUR!$E$8</definedName>
    <definedName name="USD" localSheetId="4">#REF!</definedName>
    <definedName name="USD">#REF!</definedName>
    <definedName name="vbf" localSheetId="4">[6]REKEFN1997!#REF!</definedName>
    <definedName name="vbf">[6]REKEFN1997!#REF!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>#REF!</definedName>
    <definedName name="XEU">#REF!</definedName>
  </definedNames>
  <calcPr calcId="145621" calcOnSave="0"/>
</workbook>
</file>

<file path=xl/calcChain.xml><?xml version="1.0" encoding="utf-8"?>
<calcChain xmlns="http://schemas.openxmlformats.org/spreadsheetml/2006/main">
  <c r="AA28" i="2" l="1"/>
  <c r="Z28" i="2"/>
  <c r="AB28" i="2" s="1"/>
  <c r="W28" i="2"/>
  <c r="V28" i="2"/>
  <c r="R28" i="2"/>
  <c r="O28" i="2"/>
  <c r="AC28" i="2" l="1"/>
  <c r="X28" i="2"/>
  <c r="AD28" i="2"/>
  <c r="Q28" i="2" s="1"/>
  <c r="S28" i="2" s="1"/>
  <c r="T28" i="2" s="1"/>
  <c r="C62" i="15" l="1"/>
  <c r="D74" i="14" l="1"/>
  <c r="D69" i="14"/>
  <c r="D46" i="14" l="1"/>
  <c r="D75" i="14"/>
  <c r="M59" i="2" l="1"/>
  <c r="J59" i="2"/>
  <c r="G59" i="2"/>
  <c r="F59" i="2"/>
  <c r="E59" i="2"/>
  <c r="AA57" i="2"/>
  <c r="Z57" i="2"/>
  <c r="W57" i="2"/>
  <c r="V57" i="2"/>
  <c r="R57" i="2"/>
  <c r="O57" i="2"/>
  <c r="AA56" i="2"/>
  <c r="Z56" i="2"/>
  <c r="W56" i="2"/>
  <c r="V56" i="2"/>
  <c r="R56" i="2"/>
  <c r="O56" i="2"/>
  <c r="M52" i="2"/>
  <c r="J52" i="2"/>
  <c r="G52" i="2"/>
  <c r="F52" i="2"/>
  <c r="E52" i="2"/>
  <c r="AA50" i="2"/>
  <c r="Z50" i="2"/>
  <c r="W50" i="2"/>
  <c r="V50" i="2"/>
  <c r="R50" i="2"/>
  <c r="O50" i="2"/>
  <c r="M45" i="2"/>
  <c r="J45" i="2"/>
  <c r="G45" i="2"/>
  <c r="F45" i="2"/>
  <c r="E45" i="2"/>
  <c r="AA43" i="2"/>
  <c r="Z43" i="2"/>
  <c r="W43" i="2"/>
  <c r="V43" i="2"/>
  <c r="R43" i="2"/>
  <c r="O43" i="2"/>
  <c r="AA42" i="2"/>
  <c r="Z42" i="2"/>
  <c r="W42" i="2"/>
  <c r="V42" i="2"/>
  <c r="R42" i="2"/>
  <c r="O42" i="2"/>
  <c r="M38" i="2"/>
  <c r="J38" i="2"/>
  <c r="G38" i="2"/>
  <c r="F38" i="2"/>
  <c r="E38" i="2"/>
  <c r="AA36" i="2"/>
  <c r="Z36" i="2"/>
  <c r="W36" i="2"/>
  <c r="V36" i="2"/>
  <c r="R36" i="2"/>
  <c r="O36" i="2"/>
  <c r="AA35" i="2"/>
  <c r="Z35" i="2"/>
  <c r="W35" i="2"/>
  <c r="V35" i="2"/>
  <c r="R35" i="2"/>
  <c r="O35" i="2"/>
  <c r="AA34" i="2"/>
  <c r="Z34" i="2"/>
  <c r="W34" i="2"/>
  <c r="V34" i="2"/>
  <c r="R34" i="2"/>
  <c r="O34" i="2"/>
  <c r="M30" i="2"/>
  <c r="J30" i="2"/>
  <c r="G30" i="2"/>
  <c r="F30" i="2"/>
  <c r="E30" i="2"/>
  <c r="AA27" i="2"/>
  <c r="Z27" i="2"/>
  <c r="W27" i="2"/>
  <c r="V27" i="2"/>
  <c r="R27" i="2"/>
  <c r="O27" i="2"/>
  <c r="AA26" i="2"/>
  <c r="Z26" i="2"/>
  <c r="W26" i="2"/>
  <c r="V26" i="2"/>
  <c r="R26" i="2"/>
  <c r="O26" i="2"/>
  <c r="M21" i="2"/>
  <c r="J21" i="2"/>
  <c r="G21" i="2"/>
  <c r="F21" i="2"/>
  <c r="E21" i="2"/>
  <c r="AA19" i="2"/>
  <c r="Z19" i="2"/>
  <c r="W19" i="2"/>
  <c r="V19" i="2"/>
  <c r="R19" i="2"/>
  <c r="O19" i="2"/>
  <c r="AA18" i="2"/>
  <c r="Z18" i="2"/>
  <c r="W18" i="2"/>
  <c r="V18" i="2"/>
  <c r="R18" i="2"/>
  <c r="O18" i="2"/>
  <c r="M14" i="2"/>
  <c r="J14" i="2"/>
  <c r="G14" i="2"/>
  <c r="F14" i="2"/>
  <c r="E14" i="2"/>
  <c r="AA12" i="2"/>
  <c r="Z12" i="2"/>
  <c r="W12" i="2"/>
  <c r="V12" i="2"/>
  <c r="R12" i="2"/>
  <c r="O12" i="2"/>
  <c r="AB50" i="2" l="1"/>
  <c r="AC50" i="2" s="1"/>
  <c r="AB56" i="2"/>
  <c r="AD56" i="2" s="1"/>
  <c r="Q56" i="2" s="1"/>
  <c r="S56" i="2" s="1"/>
  <c r="T56" i="2" s="1"/>
  <c r="AB27" i="2"/>
  <c r="AD27" i="2" s="1"/>
  <c r="AB18" i="2"/>
  <c r="AC18" i="2" s="1"/>
  <c r="AB34" i="2"/>
  <c r="AD34" i="2" s="1"/>
  <c r="Q34" i="2" s="1"/>
  <c r="AB35" i="2"/>
  <c r="AC35" i="2" s="1"/>
  <c r="AB12" i="2"/>
  <c r="AC12" i="2" s="1"/>
  <c r="AB26" i="2"/>
  <c r="AC26" i="2" s="1"/>
  <c r="W52" i="2"/>
  <c r="X56" i="2"/>
  <c r="AB57" i="2"/>
  <c r="AC57" i="2" s="1"/>
  <c r="AB42" i="2"/>
  <c r="AD42" i="2" s="1"/>
  <c r="X36" i="2"/>
  <c r="X42" i="2"/>
  <c r="R38" i="2"/>
  <c r="X34" i="2"/>
  <c r="AB19" i="2"/>
  <c r="AC19" i="2" s="1"/>
  <c r="AB43" i="2"/>
  <c r="AC43" i="2" s="1"/>
  <c r="X57" i="2"/>
  <c r="R59" i="2"/>
  <c r="R45" i="2"/>
  <c r="O45" i="2"/>
  <c r="V30" i="2"/>
  <c r="X26" i="2"/>
  <c r="X27" i="2"/>
  <c r="X18" i="2"/>
  <c r="G62" i="2"/>
  <c r="X12" i="2"/>
  <c r="F62" i="2"/>
  <c r="W30" i="2"/>
  <c r="W14" i="2"/>
  <c r="O14" i="2"/>
  <c r="X19" i="2"/>
  <c r="E62" i="2"/>
  <c r="M62" i="2"/>
  <c r="R30" i="2"/>
  <c r="V38" i="2"/>
  <c r="W45" i="2"/>
  <c r="X43" i="2"/>
  <c r="V45" i="2"/>
  <c r="O52" i="2"/>
  <c r="V59" i="2"/>
  <c r="V14" i="2"/>
  <c r="O30" i="2"/>
  <c r="R14" i="2"/>
  <c r="O21" i="2"/>
  <c r="W38" i="2"/>
  <c r="W59" i="2"/>
  <c r="V21" i="2"/>
  <c r="O38" i="2"/>
  <c r="AB36" i="2"/>
  <c r="AD36" i="2" s="1"/>
  <c r="Q36" i="2" s="1"/>
  <c r="S36" i="2" s="1"/>
  <c r="T36" i="2" s="1"/>
  <c r="O59" i="2"/>
  <c r="R52" i="2"/>
  <c r="R21" i="2"/>
  <c r="W21" i="2"/>
  <c r="J62" i="2"/>
  <c r="X35" i="2"/>
  <c r="X50" i="2"/>
  <c r="V52" i="2"/>
  <c r="AD50" i="2" l="1"/>
  <c r="Q50" i="2" s="1"/>
  <c r="AC56" i="2"/>
  <c r="AD35" i="2"/>
  <c r="Q35" i="2" s="1"/>
  <c r="S35" i="2" s="1"/>
  <c r="T35" i="2" s="1"/>
  <c r="AC34" i="2"/>
  <c r="AC42" i="2"/>
  <c r="Q42" i="2" s="1"/>
  <c r="AC27" i="2"/>
  <c r="Q27" i="2" s="1"/>
  <c r="S27" i="2" s="1"/>
  <c r="T27" i="2" s="1"/>
  <c r="AD43" i="2"/>
  <c r="Q43" i="2" s="1"/>
  <c r="S43" i="2" s="1"/>
  <c r="AD26" i="2"/>
  <c r="Q26" i="2" s="1"/>
  <c r="S26" i="2" s="1"/>
  <c r="T26" i="2" s="1"/>
  <c r="AD18" i="2"/>
  <c r="Q18" i="2" s="1"/>
  <c r="S18" i="2" s="1"/>
  <c r="T18" i="2" s="1"/>
  <c r="AD12" i="2"/>
  <c r="Q12" i="2" s="1"/>
  <c r="S12" i="2" s="1"/>
  <c r="T12" i="2" s="1"/>
  <c r="AD57" i="2"/>
  <c r="Q57" i="2" s="1"/>
  <c r="S57" i="2" s="1"/>
  <c r="T57" i="2" s="1"/>
  <c r="T59" i="2" s="1"/>
  <c r="AD19" i="2"/>
  <c r="Q19" i="2" s="1"/>
  <c r="S19" i="2" s="1"/>
  <c r="T19" i="2" s="1"/>
  <c r="X52" i="2"/>
  <c r="X45" i="2"/>
  <c r="R62" i="2"/>
  <c r="X38" i="2"/>
  <c r="AC36" i="2"/>
  <c r="X59" i="2"/>
  <c r="X30" i="2"/>
  <c r="X21" i="2"/>
  <c r="W62" i="2"/>
  <c r="V62" i="2"/>
  <c r="S50" i="2"/>
  <c r="X14" i="2"/>
  <c r="O62" i="2"/>
  <c r="S34" i="2"/>
  <c r="S42" i="2" l="1"/>
  <c r="T42" i="2" s="1"/>
  <c r="Q38" i="2"/>
  <c r="Q59" i="2"/>
  <c r="Q52" i="2"/>
  <c r="T21" i="2"/>
  <c r="X62" i="2"/>
  <c r="Q21" i="2"/>
  <c r="S59" i="2"/>
  <c r="S21" i="2"/>
  <c r="Q14" i="2"/>
  <c r="Q45" i="2"/>
  <c r="Q30" i="2"/>
  <c r="S52" i="2"/>
  <c r="T50" i="2"/>
  <c r="T52" i="2" s="1"/>
  <c r="T43" i="2"/>
  <c r="S38" i="2"/>
  <c r="T34" i="2"/>
  <c r="T38" i="2" s="1"/>
  <c r="S30" i="2"/>
  <c r="T30" i="2"/>
  <c r="S14" i="2"/>
  <c r="T14" i="2"/>
  <c r="T45" i="2" l="1"/>
  <c r="T62" i="2" s="1"/>
  <c r="S45" i="2"/>
  <c r="S62" i="2" s="1"/>
  <c r="F62" i="15"/>
  <c r="Q62" i="2"/>
  <c r="D38" i="14" l="1"/>
  <c r="D50" i="14" s="1"/>
  <c r="E62" i="15"/>
  <c r="D15" i="14" l="1"/>
  <c r="D20" i="14" s="1"/>
  <c r="D23" i="14" s="1"/>
  <c r="H62" i="15"/>
  <c r="D63" i="14" l="1"/>
  <c r="D76" i="14" s="1"/>
  <c r="D78" i="14" s="1"/>
</calcChain>
</file>

<file path=xl/sharedStrings.xml><?xml version="1.0" encoding="utf-8"?>
<sst xmlns="http://schemas.openxmlformats.org/spreadsheetml/2006/main" count="268" uniqueCount="235">
  <si>
    <t>Tryggingargjald</t>
  </si>
  <si>
    <t>Keypt</t>
  </si>
  <si>
    <t>(Selt)</t>
  </si>
  <si>
    <t>Aðrar upplýsingar fyrir bókun sölu</t>
  </si>
  <si>
    <t>Kaupár</t>
  </si>
  <si>
    <t>Stofnverð í ársbyrjun</t>
  </si>
  <si>
    <t>Fyrningar í ársbyrjun</t>
  </si>
  <si>
    <t>Áætlað hrakvirði</t>
  </si>
  <si>
    <t>Mán (1-12)</t>
  </si>
  <si>
    <t>Kaupverð</t>
  </si>
  <si>
    <t>Söluverð 
(í mínus)</t>
  </si>
  <si>
    <t>Fyrningar-grunnur</t>
  </si>
  <si>
    <t>Fyrn-hlutf</t>
  </si>
  <si>
    <t>Almenn fyrning</t>
  </si>
  <si>
    <t>Sölu- (hagn)/tap</t>
  </si>
  <si>
    <t>Fengnar fyrningar</t>
  </si>
  <si>
    <t>Bókfært verð</t>
  </si>
  <si>
    <t>Stofnverð við sölu</t>
  </si>
  <si>
    <t>Fengnar fyrningar v. sölu</t>
  </si>
  <si>
    <t>Bókfært verð við sölu</t>
  </si>
  <si>
    <t>FYRNINGASKÝRSLA:</t>
  </si>
  <si>
    <t>Dagsetning:</t>
  </si>
  <si>
    <t>Fjöldi mánuða</t>
  </si>
  <si>
    <t>Reiknisstærðir</t>
  </si>
  <si>
    <t>Heiti liðar</t>
  </si>
  <si>
    <t>Keypt eign mánuður</t>
  </si>
  <si>
    <t>Seld eign mánuður</t>
  </si>
  <si>
    <t>Fjöldi mán í afskrift</t>
  </si>
  <si>
    <t>Afskriftir með hrakvirði</t>
  </si>
  <si>
    <t>Afskriftir án hrakvirði</t>
  </si>
  <si>
    <t>Fasteignir</t>
  </si>
  <si>
    <t>Fasteignir samtals</t>
  </si>
  <si>
    <t>Vélar og tæki</t>
  </si>
  <si>
    <t>Vélar og tæki samtals</t>
  </si>
  <si>
    <t>Skrifstofuáhöld og tæki. samtals</t>
  </si>
  <si>
    <t>Tölvubúnaður</t>
  </si>
  <si>
    <t>Tölvubúnaður samtals</t>
  </si>
  <si>
    <t>Bifreiðar og flutningatæki</t>
  </si>
  <si>
    <t>Bifreiðar og flutningatæki samtals</t>
  </si>
  <si>
    <t>Lóðir</t>
  </si>
  <si>
    <t>Annað samtals</t>
  </si>
  <si>
    <t xml:space="preserve">Annað </t>
  </si>
  <si>
    <t>SAMTALS</t>
  </si>
  <si>
    <t>Eignir</t>
  </si>
  <si>
    <t>Skuldir</t>
  </si>
  <si>
    <t>Eigið fé</t>
  </si>
  <si>
    <t>Efnahagsreikningur</t>
  </si>
  <si>
    <t>Hagnaður ársins</t>
  </si>
  <si>
    <t>Kostnaðarverð seldra vara</t>
  </si>
  <si>
    <t>Afskriftir</t>
  </si>
  <si>
    <t>Vaxtatekjur</t>
  </si>
  <si>
    <t>Rekstrarhagnaður</t>
  </si>
  <si>
    <t>Hagnaður fyrir skatta</t>
  </si>
  <si>
    <t>Nafn</t>
  </si>
  <si>
    <t>Rekstrartekjur</t>
  </si>
  <si>
    <t>Laun og tengd gjöld</t>
  </si>
  <si>
    <t>Vaxtagjöld og verðbætur</t>
  </si>
  <si>
    <t>Vörusala</t>
  </si>
  <si>
    <t>Birgðabreyting</t>
  </si>
  <si>
    <t>Pappír, prentun og ritföng</t>
  </si>
  <si>
    <t>Vörubirgðir</t>
  </si>
  <si>
    <t>Viðskiptakröfur</t>
  </si>
  <si>
    <t>Lögbundinn varasjóður</t>
  </si>
  <si>
    <t>Óráðstafað eigið fé</t>
  </si>
  <si>
    <t>Annar rekstrarkostnaður</t>
  </si>
  <si>
    <t>Fjármunatekjur</t>
  </si>
  <si>
    <t>Fjármagnsgjöld</t>
  </si>
  <si>
    <t>Tekjuskattur</t>
  </si>
  <si>
    <t>Skýr.</t>
  </si>
  <si>
    <t>Fastafjármunir</t>
  </si>
  <si>
    <t>Varanlegir rekstrarfjármunir</t>
  </si>
  <si>
    <t>Veltufjármunir</t>
  </si>
  <si>
    <t>Aðrar skammtímakröfur</t>
  </si>
  <si>
    <t>Handbært fé</t>
  </si>
  <si>
    <t xml:space="preserve">                                                                                           </t>
  </si>
  <si>
    <t>Eigið fé og skuldir</t>
  </si>
  <si>
    <t>Hlutafé</t>
  </si>
  <si>
    <t>Langtímaskuldir og skuldbindingar</t>
  </si>
  <si>
    <t>Skuldir við lánastofnanir</t>
  </si>
  <si>
    <t>Tekjuskattsskuldbinding</t>
  </si>
  <si>
    <t>Skammtímaskuldir</t>
  </si>
  <si>
    <t>Viðskiptaskuldir</t>
  </si>
  <si>
    <t>Aðrar skammtímaskuldir</t>
  </si>
  <si>
    <t>Aðalbók</t>
  </si>
  <si>
    <t>Nr</t>
  </si>
  <si>
    <t>Bráðabirgða</t>
  </si>
  <si>
    <t>Debet</t>
  </si>
  <si>
    <t>Kredit</t>
  </si>
  <si>
    <t>Lokastaða</t>
  </si>
  <si>
    <t>1000</t>
  </si>
  <si>
    <t>2100</t>
  </si>
  <si>
    <t>Vörukaup innlend</t>
  </si>
  <si>
    <t>Vörukaup erlend</t>
  </si>
  <si>
    <t>3100</t>
  </si>
  <si>
    <t>Laun</t>
  </si>
  <si>
    <t>Lífeyrissjóðsframlag</t>
  </si>
  <si>
    <t>4140</t>
  </si>
  <si>
    <t>Endurskoðun og reikningsskil</t>
  </si>
  <si>
    <t>6200</t>
  </si>
  <si>
    <t>6610</t>
  </si>
  <si>
    <t>8100</t>
  </si>
  <si>
    <t>8700</t>
  </si>
  <si>
    <t>Lánardrottnar</t>
  </si>
  <si>
    <t>Uppgjörsreikningur fyrir vsk.</t>
  </si>
  <si>
    <t>Skrifstofubúnaður</t>
  </si>
  <si>
    <t>2110</t>
  </si>
  <si>
    <t>3210</t>
  </si>
  <si>
    <t>Fyrningar</t>
  </si>
  <si>
    <t>Ógreiddur lífeyrissjóður</t>
  </si>
  <si>
    <t>Sjóðagjöld - mótframlag</t>
  </si>
  <si>
    <t>Kaffikostnaður</t>
  </si>
  <si>
    <t>Tryggingar starfsfólks</t>
  </si>
  <si>
    <t>Vinnufatnaður</t>
  </si>
  <si>
    <t>2410</t>
  </si>
  <si>
    <t>3200</t>
  </si>
  <si>
    <t>3211</t>
  </si>
  <si>
    <t>3310</t>
  </si>
  <si>
    <t>3340</t>
  </si>
  <si>
    <t>3350</t>
  </si>
  <si>
    <t>4110</t>
  </si>
  <si>
    <t>Rafmagn</t>
  </si>
  <si>
    <t>4115</t>
  </si>
  <si>
    <t>Hiti 7%</t>
  </si>
  <si>
    <t>Húsaleiga</t>
  </si>
  <si>
    <t>4145</t>
  </si>
  <si>
    <t>Vátryggingar</t>
  </si>
  <si>
    <t>4160</t>
  </si>
  <si>
    <t>Hreinlætisvörur</t>
  </si>
  <si>
    <t>4210</t>
  </si>
  <si>
    <t>Viðhald áhalda og tækja</t>
  </si>
  <si>
    <t>4240</t>
  </si>
  <si>
    <t>Gjaldfærð áhöld og tæki</t>
  </si>
  <si>
    <t>4315</t>
  </si>
  <si>
    <t>Aðkeyptur akstur sendibifreiða</t>
  </si>
  <si>
    <t>4410</t>
  </si>
  <si>
    <t>Sími</t>
  </si>
  <si>
    <t>4430</t>
  </si>
  <si>
    <t>Burðargjöld</t>
  </si>
  <si>
    <t>4460</t>
  </si>
  <si>
    <t>4480</t>
  </si>
  <si>
    <t>Rekstur tölvukerfis</t>
  </si>
  <si>
    <t>4510</t>
  </si>
  <si>
    <t>4555</t>
  </si>
  <si>
    <t>Risna</t>
  </si>
  <si>
    <t>4580</t>
  </si>
  <si>
    <t>Auglýsingar</t>
  </si>
  <si>
    <t>4590</t>
  </si>
  <si>
    <t>4691</t>
  </si>
  <si>
    <t>Annar kostnaður</t>
  </si>
  <si>
    <t>5020</t>
  </si>
  <si>
    <t>6110</t>
  </si>
  <si>
    <t>7301</t>
  </si>
  <si>
    <t>7341</t>
  </si>
  <si>
    <t>7520</t>
  </si>
  <si>
    <t>7620</t>
  </si>
  <si>
    <t>Viðskiptamenn</t>
  </si>
  <si>
    <t>7658</t>
  </si>
  <si>
    <t>Fjármagnstekjuskattur, afdreginn</t>
  </si>
  <si>
    <t>7820</t>
  </si>
  <si>
    <t>Íslandsbanki tékkareikningur</t>
  </si>
  <si>
    <t>7830</t>
  </si>
  <si>
    <t>Íslandsbanki sparireikningur</t>
  </si>
  <si>
    <t>8400</t>
  </si>
  <si>
    <t>Óráðstafað eigið fé 01.01.</t>
  </si>
  <si>
    <t>9320</t>
  </si>
  <si>
    <t>9410</t>
  </si>
  <si>
    <t>Ógreidd laun</t>
  </si>
  <si>
    <t>9412</t>
  </si>
  <si>
    <t>9430</t>
  </si>
  <si>
    <t>Ógreidd staðgreiðsla</t>
  </si>
  <si>
    <t>9535</t>
  </si>
  <si>
    <t>9620</t>
  </si>
  <si>
    <t>Ógreitt tryggingargjald</t>
  </si>
  <si>
    <t>9640</t>
  </si>
  <si>
    <t>Reiknaðir áfallnir vextir</t>
  </si>
  <si>
    <t>7650</t>
  </si>
  <si>
    <t>Fyrirframgreiddur kostnaður</t>
  </si>
  <si>
    <t>8120</t>
  </si>
  <si>
    <t>8850</t>
  </si>
  <si>
    <t>7625</t>
  </si>
  <si>
    <t>Afskriftareikningur krafna (varúðarafskriftin)</t>
  </si>
  <si>
    <t>Tapaðar kröfur</t>
  </si>
  <si>
    <t>7101</t>
  </si>
  <si>
    <t>Fasteign</t>
  </si>
  <si>
    <t>Bifreið</t>
  </si>
  <si>
    <t>YT-D45 Vöruflutningabíll</t>
  </si>
  <si>
    <t>Skuldabréfalán nr 925</t>
  </si>
  <si>
    <t>9625</t>
  </si>
  <si>
    <t>Biðreikningur</t>
  </si>
  <si>
    <t>9626</t>
  </si>
  <si>
    <t>Ógreiddur fjármagnstekjuskattur af arði</t>
  </si>
  <si>
    <t>Kringlan 3</t>
  </si>
  <si>
    <t>Afgreiðslukassar í verslun</t>
  </si>
  <si>
    <t>Kaupmaðurinn ehf.</t>
  </si>
  <si>
    <t>Rekstrarreikningur ársins 2014</t>
  </si>
  <si>
    <t>31. desember 2014</t>
  </si>
  <si>
    <t>Útreikningar</t>
  </si>
  <si>
    <t>3900</t>
  </si>
  <si>
    <t>Eignfærður kostnaður</t>
  </si>
  <si>
    <t>Hugbúnaður eignfærður</t>
  </si>
  <si>
    <t>31.12.2014</t>
  </si>
  <si>
    <t>per einingu</t>
  </si>
  <si>
    <t>Talið magn</t>
  </si>
  <si>
    <t>Heiti vöru</t>
  </si>
  <si>
    <t>Vörunúmer</t>
  </si>
  <si>
    <t>Söluverð</t>
  </si>
  <si>
    <t>Kostnaðarverð</t>
  </si>
  <si>
    <t>Birgðalisti</t>
  </si>
  <si>
    <t>Súpa</t>
  </si>
  <si>
    <t>Kex</t>
  </si>
  <si>
    <t>Brauð</t>
  </si>
  <si>
    <t>Smjör</t>
  </si>
  <si>
    <t>Appelsínur</t>
  </si>
  <si>
    <t>Bréfrúlla</t>
  </si>
  <si>
    <t>Súkkulaði</t>
  </si>
  <si>
    <t>Sjampó</t>
  </si>
  <si>
    <t>Terta</t>
  </si>
  <si>
    <t>Kleinur</t>
  </si>
  <si>
    <t>Sápa</t>
  </si>
  <si>
    <t>Ger</t>
  </si>
  <si>
    <t>Hlaup</t>
  </si>
  <si>
    <t>Lakkrís</t>
  </si>
  <si>
    <t>Kaffi</t>
  </si>
  <si>
    <t xml:space="preserve">Te  </t>
  </si>
  <si>
    <t>Ostur</t>
  </si>
  <si>
    <t>Sulta</t>
  </si>
  <si>
    <t>Kók</t>
  </si>
  <si>
    <t>Safi</t>
  </si>
  <si>
    <t>Engifer</t>
  </si>
  <si>
    <t>Kál</t>
  </si>
  <si>
    <t>Karmella</t>
  </si>
  <si>
    <t>Hafragrautur</t>
  </si>
  <si>
    <t>Rúsínur</t>
  </si>
  <si>
    <t>6210</t>
  </si>
  <si>
    <t>Dráttarvextir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</si>
</sst>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@\ *."/>
    <numFmt numFmtId="165" formatCode="#.##0&quot;KL&quot;\ ;\(#.##0&quot;KL&quot;\)"/>
    <numFmt numFmtId="166" formatCode="dd\-mm\-\å\å"/>
    <numFmt numFmtId="167" formatCode="dd\-mm\-yy"/>
    <numFmt numFmtId="168" formatCode="#,##0;[Red]\-#,##0"/>
    <numFmt numFmtId="169" formatCode="#,##0\ ;\(#,##0\)"/>
    <numFmt numFmtId="170" formatCode="@*."/>
    <numFmt numFmtId="171" formatCode="\(#,##0\);#,##0_)"/>
    <numFmt numFmtId="172" formatCode="#,##0,_);\(#,##0,\)"/>
    <numFmt numFmtId="173" formatCode="\(#,##0,\);#,##0,_)"/>
    <numFmt numFmtId="174" formatCode="\(#,##0.00\);#,##0.00_)"/>
    <numFmt numFmtId="175" formatCode="#,##0\ ;[Red]\(* #,##0\)"/>
    <numFmt numFmtId="176" formatCode="0.0"/>
    <numFmt numFmtId="177" formatCode="#,##0\ ;[Red]\(#,##0\)"/>
    <numFmt numFmtId="178" formatCode="#,##0,;\(#,##0,\);0;@"/>
    <numFmt numFmtId="179" formatCode="#,##0;\(#,##0\);0;@"/>
    <numFmt numFmtId="180" formatCode="m\/d\/yy\ h:mm"/>
    <numFmt numFmtId="181" formatCode="m\/d"/>
    <numFmt numFmtId="182" formatCode="#,##0.00%\ ;[Red]\(#,##0.00%\)"/>
    <numFmt numFmtId="183" formatCode="dd/mm/yyyy"/>
    <numFmt numFmtId="184" formatCode="#.##0;\(#.##0\)"/>
    <numFmt numFmtId="185" formatCode="#.##0\ ;[Red]\(#.##0\)"/>
    <numFmt numFmtId="186" formatCode="dd/\ mmmm\ yyyy"/>
    <numFmt numFmtId="187" formatCode="#,##0.00\ ;[Red]\(#,##0.00\)"/>
    <numFmt numFmtId="188" formatCode="_(\ #,##0.00_);\(\ #,##0.00\);_(* &quot;-&quot;_)"/>
  </numFmts>
  <fonts count="32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sz val="9"/>
      <name val="Helv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rmn"/>
    </font>
    <font>
      <sz val="10"/>
      <name val="Tms Rmn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1" fillId="0" borderId="0"/>
    <xf numFmtId="0" fontId="9" fillId="0" borderId="0"/>
    <xf numFmtId="0" fontId="2" fillId="0" borderId="0"/>
    <xf numFmtId="3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Fill="0" applyBorder="0" applyAlignment="0"/>
    <xf numFmtId="0" fontId="14" fillId="0" borderId="12">
      <alignment horizontal="center"/>
    </xf>
    <xf numFmtId="3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5" fillId="0" borderId="13" applyNumberFormat="0" applyAlignment="0" applyProtection="0">
      <alignment horizontal="left" vertical="center"/>
    </xf>
    <xf numFmtId="0" fontId="15" fillId="0" borderId="2">
      <alignment horizontal="left" vertical="center"/>
    </xf>
    <xf numFmtId="49" fontId="17" fillId="0" borderId="0" applyFill="0" applyBorder="0" applyProtection="0">
      <alignment horizontal="center"/>
    </xf>
    <xf numFmtId="175" fontId="18" fillId="0" borderId="14"/>
    <xf numFmtId="171" fontId="17" fillId="0" borderId="11" applyFill="0" applyAlignment="0" applyProtection="0"/>
    <xf numFmtId="172" fontId="17" fillId="0" borderId="11" applyFill="0" applyAlignment="0" applyProtection="0"/>
    <xf numFmtId="173" fontId="17" fillId="0" borderId="11" applyFill="0" applyAlignment="0" applyProtection="0"/>
    <xf numFmtId="38" fontId="19" fillId="0" borderId="0"/>
    <xf numFmtId="0" fontId="16" fillId="0" borderId="0"/>
    <xf numFmtId="9" fontId="16" fillId="0" borderId="0" applyFont="0" applyFill="0" applyBorder="0" applyAlignment="0" applyProtection="0"/>
    <xf numFmtId="176" fontId="16" fillId="0" borderId="0"/>
    <xf numFmtId="9" fontId="2" fillId="0" borderId="0" applyFont="0" applyFill="0" applyBorder="0" applyAlignment="0" applyProtection="0"/>
    <xf numFmtId="0" fontId="6" fillId="0" borderId="0"/>
    <xf numFmtId="0" fontId="16" fillId="0" borderId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0" fontId="21" fillId="0" borderId="0" applyNumberFormat="0" applyFill="0" applyBorder="0" applyAlignment="0" applyProtection="0"/>
    <xf numFmtId="180" fontId="19" fillId="0" borderId="0" applyFill="0" applyBorder="0" applyProtection="0"/>
    <xf numFmtId="180" fontId="19" fillId="0" borderId="15" applyFill="0" applyProtection="0"/>
    <xf numFmtId="180" fontId="19" fillId="0" borderId="11" applyFill="0" applyProtection="0"/>
    <xf numFmtId="180" fontId="19" fillId="0" borderId="0" applyFill="0" applyBorder="0" applyProtection="0"/>
    <xf numFmtId="181" fontId="19" fillId="0" borderId="0" applyFill="0" applyBorder="0" applyProtection="0"/>
    <xf numFmtId="181" fontId="19" fillId="0" borderId="15" applyFill="0" applyProtection="0"/>
    <xf numFmtId="181" fontId="19" fillId="0" borderId="11" applyFill="0" applyProtection="0"/>
    <xf numFmtId="181" fontId="19" fillId="0" borderId="0" applyFill="0" applyBorder="0" applyProtection="0"/>
    <xf numFmtId="182" fontId="19" fillId="0" borderId="0" applyFont="0" applyFill="0" applyBorder="0" applyAlignment="0" applyProtection="0"/>
    <xf numFmtId="178" fontId="22" fillId="0" borderId="0" applyFill="0" applyBorder="0" applyAlignment="0" applyProtection="0"/>
    <xf numFmtId="177" fontId="19" fillId="0" borderId="0"/>
    <xf numFmtId="0" fontId="19" fillId="0" borderId="0"/>
    <xf numFmtId="0" fontId="16" fillId="0" borderId="0"/>
  </cellStyleXfs>
  <cellXfs count="274">
    <xf numFmtId="0" fontId="0" fillId="0" borderId="0" xfId="0"/>
    <xf numFmtId="164" fontId="2" fillId="0" borderId="0" xfId="1" applyNumberFormat="1" applyFont="1" applyFill="1" applyAlignment="1" applyProtection="1">
      <alignment horizontal="centerContinuous"/>
    </xf>
    <xf numFmtId="0" fontId="2" fillId="0" borderId="0" xfId="1" applyNumberFormat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165" fontId="3" fillId="0" borderId="0" xfId="1" applyNumberFormat="1" applyFont="1" applyFill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165" fontId="3" fillId="0" borderId="1" xfId="1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Border="1" applyAlignment="1" applyProtection="1">
      <alignment horizontal="centerContinuous"/>
    </xf>
    <xf numFmtId="9" fontId="3" fillId="0" borderId="0" xfId="1" applyNumberFormat="1" applyFont="1" applyFill="1" applyAlignment="1" applyProtection="1">
      <alignment horizontal="center"/>
    </xf>
    <xf numFmtId="3" fontId="3" fillId="0" borderId="0" xfId="1" applyNumberFormat="1" applyFont="1" applyFill="1" applyBorder="1" applyProtection="1"/>
    <xf numFmtId="3" fontId="2" fillId="0" borderId="1" xfId="1" applyNumberFormat="1" applyFont="1" applyFill="1" applyBorder="1" applyProtection="1"/>
    <xf numFmtId="3" fontId="3" fillId="0" borderId="1" xfId="1" applyNumberFormat="1" applyFont="1" applyFill="1" applyBorder="1" applyProtection="1"/>
    <xf numFmtId="3" fontId="1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Protection="1"/>
    <xf numFmtId="164" fontId="2" fillId="0" borderId="0" xfId="1" applyNumberFormat="1" applyFont="1" applyFill="1" applyAlignment="1" applyProtection="1">
      <alignment horizontal="centerContinuous" wrapText="1"/>
    </xf>
    <xf numFmtId="0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Fill="1" applyBorder="1" applyAlignment="1" applyProtection="1">
      <alignment horizontal="center" wrapText="1"/>
    </xf>
    <xf numFmtId="165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Font="1" applyFill="1" applyBorder="1" applyAlignment="1" applyProtection="1">
      <alignment horizontal="center" wrapText="1"/>
    </xf>
    <xf numFmtId="165" fontId="3" fillId="0" borderId="1" xfId="1" applyNumberFormat="1" applyFont="1" applyFill="1" applyBorder="1" applyAlignment="1" applyProtection="1">
      <alignment horizontal="center" wrapText="1"/>
    </xf>
    <xf numFmtId="165" fontId="3" fillId="0" borderId="1" xfId="1" applyNumberFormat="1" applyFont="1" applyFill="1" applyBorder="1" applyAlignment="1" applyProtection="1">
      <alignment horizontal="right" wrapText="1"/>
    </xf>
    <xf numFmtId="166" fontId="3" fillId="0" borderId="0" xfId="1" applyNumberFormat="1" applyFont="1" applyFill="1" applyBorder="1" applyAlignment="1" applyProtection="1">
      <alignment horizontal="right" wrapText="1"/>
    </xf>
    <xf numFmtId="9" fontId="3" fillId="0" borderId="0" xfId="1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Border="1" applyAlignment="1" applyProtection="1">
      <alignment wrapText="1"/>
    </xf>
    <xf numFmtId="3" fontId="3" fillId="0" borderId="1" xfId="1" applyNumberFormat="1" applyFont="1" applyFill="1" applyBorder="1" applyAlignment="1" applyProtection="1">
      <alignment wrapText="1"/>
    </xf>
    <xf numFmtId="3" fontId="1" fillId="0" borderId="0" xfId="1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Border="1" applyAlignment="1" applyProtection="1">
      <alignment horizontal="centerContinuous" wrapText="1"/>
    </xf>
    <xf numFmtId="3" fontId="3" fillId="0" borderId="0" xfId="1" applyNumberFormat="1" applyFont="1" applyFill="1" applyAlignment="1" applyProtection="1">
      <alignment wrapText="1"/>
    </xf>
    <xf numFmtId="165" fontId="4" fillId="0" borderId="1" xfId="1" applyNumberFormat="1" applyFont="1" applyFill="1" applyBorder="1" applyProtection="1"/>
    <xf numFmtId="165" fontId="5" fillId="0" borderId="1" xfId="1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centerContinuous"/>
    </xf>
    <xf numFmtId="165" fontId="2" fillId="0" borderId="0" xfId="1" applyNumberFormat="1" applyFont="1" applyFill="1" applyBorder="1" applyAlignment="1" applyProtection="1">
      <alignment horizontal="center"/>
    </xf>
    <xf numFmtId="3" fontId="2" fillId="0" borderId="0" xfId="1" applyNumberFormat="1" applyFont="1" applyFill="1" applyBorder="1" applyProtection="1"/>
    <xf numFmtId="9" fontId="2" fillId="0" borderId="0" xfId="1" applyNumberFormat="1" applyFont="1" applyFill="1" applyBorder="1" applyAlignment="1" applyProtection="1">
      <alignment horizontal="center"/>
    </xf>
    <xf numFmtId="3" fontId="2" fillId="0" borderId="0" xfId="1" applyNumberFormat="1" applyFont="1" applyFill="1" applyProtection="1"/>
    <xf numFmtId="3" fontId="2" fillId="0" borderId="0" xfId="1" applyNumberFormat="1" applyFont="1" applyFill="1" applyBorder="1" applyAlignment="1" applyProtection="1">
      <alignment horizontal="center"/>
    </xf>
    <xf numFmtId="165" fontId="4" fillId="0" borderId="2" xfId="1" applyNumberFormat="1" applyFont="1" applyFill="1" applyBorder="1" applyProtection="1"/>
    <xf numFmtId="167" fontId="4" fillId="0" borderId="2" xfId="1" quotePrefix="1" applyNumberFormat="1" applyFont="1" applyFill="1" applyBorder="1" applyAlignment="1" applyProtection="1">
      <alignment horizontal="left"/>
    </xf>
    <xf numFmtId="167" fontId="4" fillId="0" borderId="2" xfId="1" applyNumberFormat="1" applyFont="1" applyFill="1" applyBorder="1" applyAlignment="1" applyProtection="1">
      <alignment horizontal="centerContinuous"/>
    </xf>
    <xf numFmtId="3" fontId="2" fillId="0" borderId="2" xfId="1" applyNumberFormat="1" applyFont="1" applyFill="1" applyBorder="1" applyProtection="1"/>
    <xf numFmtId="165" fontId="2" fillId="0" borderId="0" xfId="1" applyNumberFormat="1" applyFont="1" applyFill="1" applyAlignment="1" applyProtection="1">
      <alignment horizontal="center"/>
    </xf>
    <xf numFmtId="165" fontId="2" fillId="0" borderId="0" xfId="1" applyNumberFormat="1" applyFont="1" applyFill="1" applyAlignment="1" applyProtection="1">
      <alignment horizontal="centerContinuous"/>
    </xf>
    <xf numFmtId="165" fontId="4" fillId="0" borderId="0" xfId="1" applyNumberFormat="1" applyFont="1" applyFill="1" applyBorder="1" applyProtection="1"/>
    <xf numFmtId="165" fontId="5" fillId="0" borderId="0" xfId="1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Alignment="1" applyProtection="1">
      <alignment horizontal="centerContinuous"/>
    </xf>
    <xf numFmtId="165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165" fontId="2" fillId="0" borderId="0" xfId="1" applyNumberFormat="1" applyFont="1" applyFill="1" applyProtection="1"/>
    <xf numFmtId="165" fontId="2" fillId="0" borderId="0" xfId="1" applyNumberFormat="1" applyFont="1" applyFill="1" applyBorder="1" applyProtection="1"/>
    <xf numFmtId="0" fontId="2" fillId="0" borderId="0" xfId="1" applyFont="1" applyFill="1" applyProtection="1"/>
    <xf numFmtId="9" fontId="2" fillId="0" borderId="0" xfId="1" applyNumberFormat="1" applyFont="1" applyFill="1" applyAlignment="1" applyProtection="1">
      <alignment horizontal="center"/>
    </xf>
    <xf numFmtId="3" fontId="6" fillId="0" borderId="3" xfId="1" applyNumberFormat="1" applyFont="1" applyFill="1" applyBorder="1" applyAlignment="1" applyProtection="1">
      <alignment horizontal="left"/>
    </xf>
    <xf numFmtId="3" fontId="2" fillId="0" borderId="4" xfId="1" applyNumberFormat="1" applyFont="1" applyFill="1" applyBorder="1" applyAlignment="1" applyProtection="1">
      <alignment horizontal="center"/>
    </xf>
    <xf numFmtId="3" fontId="2" fillId="0" borderId="4" xfId="1" applyNumberFormat="1" applyFont="1" applyFill="1" applyBorder="1" applyProtection="1"/>
    <xf numFmtId="3" fontId="2" fillId="0" borderId="5" xfId="1" applyNumberFormat="1" applyFont="1" applyFill="1" applyBorder="1" applyProtection="1"/>
    <xf numFmtId="3" fontId="1" fillId="0" borderId="6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Alignment="1" applyProtection="1">
      <alignment horizontal="center"/>
    </xf>
    <xf numFmtId="166" fontId="3" fillId="0" borderId="1" xfId="1" applyNumberFormat="1" applyFont="1" applyFill="1" applyBorder="1" applyAlignment="1" applyProtection="1">
      <alignment horizontal="right" wrapText="1"/>
    </xf>
    <xf numFmtId="9" fontId="3" fillId="0" borderId="1" xfId="1" applyNumberFormat="1" applyFont="1" applyFill="1" applyBorder="1" applyAlignment="1" applyProtection="1">
      <alignment horizontal="center" wrapText="1"/>
    </xf>
    <xf numFmtId="3" fontId="1" fillId="0" borderId="6" xfId="1" applyNumberFormat="1" applyFont="1" applyFill="1" applyBorder="1" applyAlignment="1" applyProtection="1">
      <alignment horizontal="center" wrapText="1"/>
    </xf>
    <xf numFmtId="3" fontId="1" fillId="0" borderId="7" xfId="1" applyNumberFormat="1" applyFont="1" applyFill="1" applyBorder="1" applyAlignment="1" applyProtection="1">
      <alignment horizontal="center" wrapText="1"/>
    </xf>
    <xf numFmtId="165" fontId="7" fillId="0" borderId="0" xfId="1" applyNumberFormat="1" applyFont="1" applyFill="1" applyBorder="1" applyAlignment="1" applyProtection="1">
      <alignment horizontal="center" wrapText="1"/>
    </xf>
    <xf numFmtId="165" fontId="7" fillId="0" borderId="0" xfId="1" applyNumberFormat="1" applyFont="1" applyFill="1" applyBorder="1" applyAlignment="1" applyProtection="1">
      <alignment horizontal="right" wrapText="1"/>
    </xf>
    <xf numFmtId="3" fontId="3" fillId="0" borderId="7" xfId="1" applyNumberFormat="1" applyFont="1" applyFill="1" applyBorder="1" applyAlignment="1" applyProtection="1">
      <alignment horizontal="centerContinuous" wrapText="1"/>
    </xf>
    <xf numFmtId="3" fontId="8" fillId="0" borderId="0" xfId="1" applyNumberFormat="1" applyFont="1" applyFill="1" applyProtection="1">
      <protection locked="0"/>
    </xf>
    <xf numFmtId="0" fontId="8" fillId="0" borderId="0" xfId="1" applyNumberFormat="1" applyFont="1" applyFill="1" applyAlignment="1" applyProtection="1">
      <alignment horizontal="center"/>
      <protection locked="0"/>
    </xf>
    <xf numFmtId="167" fontId="3" fillId="0" borderId="0" xfId="1" applyNumberFormat="1" applyFont="1" applyFill="1" applyAlignment="1" applyProtection="1">
      <alignment horizontal="center"/>
      <protection locked="0"/>
    </xf>
    <xf numFmtId="3" fontId="9" fillId="0" borderId="0" xfId="2" applyNumberFormat="1" applyFont="1" applyFill="1" applyBorder="1"/>
    <xf numFmtId="168" fontId="3" fillId="0" borderId="0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center"/>
      <protection locked="0"/>
    </xf>
    <xf numFmtId="168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Alignment="1" applyProtection="1">
      <alignment horizontal="right"/>
    </xf>
    <xf numFmtId="9" fontId="3" fillId="0" borderId="0" xfId="1" applyNumberFormat="1" applyFont="1" applyFill="1" applyAlignment="1" applyProtection="1">
      <alignment horizontal="right"/>
    </xf>
    <xf numFmtId="3" fontId="1" fillId="0" borderId="0" xfId="1" applyNumberFormat="1" applyFont="1" applyFill="1" applyBorder="1" applyProtection="1"/>
    <xf numFmtId="168" fontId="3" fillId="0" borderId="7" xfId="1" applyNumberFormat="1" applyFont="1" applyFill="1" applyBorder="1" applyAlignment="1" applyProtection="1">
      <alignment horizontal="right"/>
    </xf>
    <xf numFmtId="164" fontId="3" fillId="2" borderId="0" xfId="2" applyNumberFormat="1" applyFont="1" applyFill="1" applyBorder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Alignment="1" applyProtection="1">
      <alignment horizontal="center"/>
      <protection locked="0"/>
    </xf>
    <xf numFmtId="169" fontId="3" fillId="2" borderId="0" xfId="2" applyNumberFormat="1" applyFont="1" applyFill="1" applyBorder="1"/>
    <xf numFmtId="169" fontId="3" fillId="0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center"/>
      <protection locked="0"/>
    </xf>
    <xf numFmtId="169" fontId="3" fillId="2" borderId="0" xfId="1" applyNumberFormat="1" applyFont="1" applyFill="1" applyAlignment="1" applyProtection="1">
      <alignment horizontal="right"/>
      <protection locked="0"/>
    </xf>
    <xf numFmtId="169" fontId="3" fillId="0" borderId="0" xfId="1" applyNumberFormat="1" applyFont="1" applyFill="1" applyAlignment="1" applyProtection="1">
      <alignment horizontal="right"/>
    </xf>
    <xf numFmtId="9" fontId="3" fillId="2" borderId="0" xfId="1" applyNumberFormat="1" applyFont="1" applyFill="1" applyAlignment="1" applyProtection="1">
      <alignment horizontal="right"/>
    </xf>
    <xf numFmtId="169" fontId="3" fillId="0" borderId="0" xfId="1" applyNumberFormat="1" applyFont="1" applyFill="1" applyProtection="1"/>
    <xf numFmtId="169" fontId="1" fillId="0" borderId="0" xfId="1" applyNumberFormat="1" applyFont="1" applyFill="1" applyBorder="1" applyProtection="1"/>
    <xf numFmtId="3" fontId="3" fillId="0" borderId="0" xfId="2" applyNumberFormat="1" applyFont="1" applyFill="1" applyBorder="1" applyAlignment="1" applyProtection="1">
      <protection locked="0"/>
    </xf>
    <xf numFmtId="0" fontId="3" fillId="0" borderId="0" xfId="1" applyNumberFormat="1" applyFont="1" applyFill="1" applyAlignment="1" applyProtection="1">
      <alignment horizontal="center"/>
      <protection locked="0"/>
    </xf>
    <xf numFmtId="169" fontId="3" fillId="0" borderId="0" xfId="2" applyNumberFormat="1" applyFont="1" applyFill="1" applyBorder="1"/>
    <xf numFmtId="169" fontId="3" fillId="0" borderId="0" xfId="2" applyNumberFormat="1" applyFont="1" applyFill="1" applyBorder="1" applyAlignment="1" applyProtection="1">
      <protection locked="0"/>
    </xf>
    <xf numFmtId="169" fontId="3" fillId="0" borderId="0" xfId="1" applyNumberFormat="1" applyFont="1" applyFill="1" applyBorder="1" applyAlignment="1" applyProtection="1">
      <alignment horizontal="center"/>
      <protection locked="0"/>
    </xf>
    <xf numFmtId="169" fontId="3" fillId="0" borderId="0" xfId="1" applyNumberFormat="1" applyFont="1" applyFill="1" applyAlignment="1" applyProtection="1">
      <alignment horizontal="right"/>
      <protection locked="0"/>
    </xf>
    <xf numFmtId="3" fontId="10" fillId="0" borderId="0" xfId="1" applyNumberFormat="1" applyFont="1" applyFill="1" applyAlignment="1" applyProtection="1">
      <alignment horizontal="right"/>
    </xf>
    <xf numFmtId="169" fontId="3" fillId="0" borderId="2" xfId="2" applyNumberFormat="1" applyFont="1" applyFill="1" applyBorder="1"/>
    <xf numFmtId="169" fontId="2" fillId="0" borderId="0" xfId="3" applyNumberFormat="1" applyFont="1"/>
    <xf numFmtId="169" fontId="2" fillId="0" borderId="0" xfId="3" applyNumberFormat="1" applyFont="1" applyAlignment="1">
      <alignment horizontal="right"/>
    </xf>
    <xf numFmtId="3" fontId="10" fillId="0" borderId="0" xfId="1" applyNumberFormat="1" applyFont="1" applyFill="1" applyProtection="1"/>
    <xf numFmtId="0" fontId="2" fillId="0" borderId="0" xfId="3" applyFont="1" applyAlignment="1">
      <alignment horizontal="right"/>
    </xf>
    <xf numFmtId="0" fontId="2" fillId="0" borderId="0" xfId="1" applyNumberFormat="1" applyFont="1" applyFill="1" applyAlignment="1" applyProtection="1">
      <alignment horizontal="centerContinuous"/>
    </xf>
    <xf numFmtId="169" fontId="2" fillId="0" borderId="0" xfId="1" applyNumberFormat="1" applyFont="1" applyFill="1" applyProtection="1"/>
    <xf numFmtId="169" fontId="8" fillId="0" borderId="0" xfId="1" applyNumberFormat="1" applyFont="1" applyFill="1" applyProtection="1">
      <protection locked="0"/>
    </xf>
    <xf numFmtId="169" fontId="2" fillId="0" borderId="0" xfId="1" applyNumberFormat="1" applyFont="1" applyFill="1" applyBorder="1" applyProtection="1"/>
    <xf numFmtId="169" fontId="2" fillId="0" borderId="0" xfId="1" applyNumberFormat="1" applyFont="1" applyFill="1" applyAlignment="1" applyProtection="1">
      <alignment horizontal="center"/>
    </xf>
    <xf numFmtId="169" fontId="3" fillId="0" borderId="0" xfId="1" applyNumberFormat="1" applyFont="1" applyFill="1" applyBorder="1" applyProtection="1"/>
    <xf numFmtId="164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Alignment="1" applyProtection="1">
      <alignment horizontal="center"/>
      <protection locked="0"/>
    </xf>
    <xf numFmtId="170" fontId="3" fillId="0" borderId="0" xfId="1" applyNumberFormat="1" applyFont="1" applyFill="1" applyProtection="1">
      <protection locked="0"/>
    </xf>
    <xf numFmtId="169" fontId="3" fillId="0" borderId="0" xfId="1" applyNumberFormat="1" applyFont="1" applyFill="1" applyProtection="1">
      <protection locked="0"/>
    </xf>
    <xf numFmtId="0" fontId="10" fillId="0" borderId="0" xfId="1" applyNumberFormat="1" applyFont="1" applyFill="1" applyAlignment="1" applyProtection="1">
      <alignment horizontal="center"/>
      <protection locked="0"/>
    </xf>
    <xf numFmtId="0" fontId="10" fillId="0" borderId="0" xfId="2" applyNumberFormat="1" applyFont="1" applyFill="1" applyAlignment="1" applyProtection="1">
      <alignment horizontal="center"/>
      <protection locked="0"/>
    </xf>
    <xf numFmtId="169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3" applyFont="1"/>
    <xf numFmtId="169" fontId="11" fillId="0" borderId="0" xfId="1" applyNumberFormat="1" applyFont="1" applyFill="1" applyBorder="1" applyProtection="1"/>
    <xf numFmtId="3" fontId="11" fillId="0" borderId="6" xfId="1" applyNumberFormat="1" applyFont="1" applyFill="1" applyBorder="1" applyAlignment="1" applyProtection="1">
      <alignment horizontal="center"/>
    </xf>
    <xf numFmtId="3" fontId="11" fillId="0" borderId="0" xfId="1" applyNumberFormat="1" applyFont="1" applyFill="1" applyBorder="1" applyAlignment="1" applyProtection="1">
      <alignment horizontal="center"/>
    </xf>
    <xf numFmtId="3" fontId="10" fillId="0" borderId="0" xfId="1" applyNumberFormat="1" applyFont="1" applyFill="1" applyBorder="1" applyProtection="1"/>
    <xf numFmtId="170" fontId="10" fillId="0" borderId="0" xfId="1" applyNumberFormat="1" applyFont="1" applyFill="1" applyProtection="1">
      <protection locked="0"/>
    </xf>
    <xf numFmtId="169" fontId="10" fillId="0" borderId="0" xfId="1" applyNumberFormat="1" applyFont="1" applyFill="1" applyBorder="1" applyAlignment="1" applyProtection="1">
      <alignment horizontal="right"/>
      <protection locked="0"/>
    </xf>
    <xf numFmtId="169" fontId="10" fillId="0" borderId="0" xfId="1" applyNumberFormat="1" applyFont="1" applyFill="1" applyProtection="1">
      <protection locked="0"/>
    </xf>
    <xf numFmtId="168" fontId="10" fillId="0" borderId="0" xfId="1" applyNumberFormat="1" applyFont="1" applyFill="1" applyBorder="1" applyAlignment="1" applyProtection="1">
      <alignment horizontal="right"/>
      <protection locked="0"/>
    </xf>
    <xf numFmtId="3" fontId="10" fillId="0" borderId="0" xfId="2" applyNumberFormat="1" applyFont="1" applyFill="1" applyProtection="1">
      <protection locked="0"/>
    </xf>
    <xf numFmtId="169" fontId="10" fillId="0" borderId="0" xfId="2" applyNumberFormat="1" applyFont="1" applyFill="1" applyBorder="1" applyProtection="1">
      <protection locked="0"/>
    </xf>
    <xf numFmtId="169" fontId="10" fillId="0" borderId="0" xfId="2" applyNumberFormat="1" applyFont="1" applyFill="1" applyProtection="1">
      <protection locked="0"/>
    </xf>
    <xf numFmtId="3" fontId="10" fillId="0" borderId="0" xfId="2" applyNumberFormat="1" applyFont="1" applyFill="1" applyBorder="1" applyProtection="1">
      <protection locked="0"/>
    </xf>
    <xf numFmtId="0" fontId="8" fillId="0" borderId="0" xfId="2" applyNumberFormat="1" applyFont="1" applyFill="1" applyAlignment="1" applyProtection="1">
      <alignment horizontal="center"/>
      <protection locked="0"/>
    </xf>
    <xf numFmtId="169" fontId="3" fillId="0" borderId="0" xfId="2" applyNumberFormat="1" applyFont="1" applyFill="1" applyProtection="1">
      <protection locked="0"/>
    </xf>
    <xf numFmtId="169" fontId="8" fillId="0" borderId="0" xfId="2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169" fontId="10" fillId="0" borderId="0" xfId="1" applyNumberFormat="1" applyFont="1" applyFill="1" applyAlignment="1" applyProtection="1">
      <alignment horizontal="right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9" fontId="3" fillId="0" borderId="0" xfId="1" applyNumberFormat="1" applyFont="1" applyFill="1" applyBorder="1" applyAlignment="1" applyProtection="1">
      <alignment horizontal="right"/>
    </xf>
    <xf numFmtId="0" fontId="10" fillId="0" borderId="0" xfId="2" applyNumberFormat="1" applyFont="1" applyFill="1" applyBorder="1" applyAlignment="1" applyProtection="1">
      <alignment horizontal="center"/>
      <protection locked="0"/>
    </xf>
    <xf numFmtId="3" fontId="3" fillId="0" borderId="0" xfId="1" applyNumberFormat="1" applyFont="1" applyProtection="1"/>
    <xf numFmtId="0" fontId="3" fillId="0" borderId="0" xfId="1" applyNumberFormat="1" applyFont="1" applyAlignment="1" applyProtection="1">
      <alignment horizontal="center"/>
    </xf>
    <xf numFmtId="169" fontId="3" fillId="0" borderId="0" xfId="1" applyNumberFormat="1" applyFont="1" applyProtection="1"/>
    <xf numFmtId="169" fontId="3" fillId="0" borderId="0" xfId="1" applyNumberFormat="1" applyFont="1" applyBorder="1" applyProtection="1"/>
    <xf numFmtId="169" fontId="3" fillId="0" borderId="0" xfId="1" applyNumberFormat="1" applyFont="1" applyAlignment="1" applyProtection="1">
      <alignment horizontal="center"/>
    </xf>
    <xf numFmtId="9" fontId="3" fillId="0" borderId="0" xfId="1" applyNumberFormat="1" applyFont="1" applyAlignment="1" applyProtection="1">
      <alignment horizontal="center"/>
    </xf>
    <xf numFmtId="3" fontId="3" fillId="0" borderId="6" xfId="1" applyNumberFormat="1" applyFont="1" applyBorder="1" applyAlignment="1" applyProtection="1">
      <alignment horizontal="center"/>
    </xf>
    <xf numFmtId="3" fontId="3" fillId="0" borderId="0" xfId="1" applyNumberFormat="1" applyFont="1" applyBorder="1" applyAlignment="1" applyProtection="1">
      <alignment horizontal="center"/>
    </xf>
    <xf numFmtId="3" fontId="3" fillId="0" borderId="7" xfId="1" applyNumberFormat="1" applyFont="1" applyBorder="1" applyProtection="1"/>
    <xf numFmtId="3" fontId="3" fillId="0" borderId="0" xfId="1" applyNumberFormat="1" applyFont="1" applyBorder="1" applyProtection="1"/>
    <xf numFmtId="0" fontId="10" fillId="0" borderId="0" xfId="1" applyNumberFormat="1" applyFont="1" applyFill="1" applyAlignment="1" applyProtection="1">
      <alignment horizontal="center"/>
    </xf>
    <xf numFmtId="169" fontId="3" fillId="0" borderId="2" xfId="1" applyNumberFormat="1" applyFont="1" applyFill="1" applyBorder="1" applyProtection="1"/>
    <xf numFmtId="169" fontId="10" fillId="0" borderId="0" xfId="1" applyNumberFormat="1" applyFont="1" applyFill="1" applyBorder="1" applyProtection="1"/>
    <xf numFmtId="3" fontId="10" fillId="0" borderId="6" xfId="1" applyNumberFormat="1" applyFont="1" applyFill="1" applyBorder="1" applyAlignment="1" applyProtection="1">
      <alignment horizontal="center"/>
    </xf>
    <xf numFmtId="3" fontId="10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169" fontId="3" fillId="0" borderId="0" xfId="1" applyNumberFormat="1" applyFont="1" applyFill="1" applyAlignment="1" applyProtection="1">
      <alignment horizontal="center"/>
    </xf>
    <xf numFmtId="3" fontId="3" fillId="0" borderId="6" xfId="1" applyNumberFormat="1" applyFont="1" applyFill="1" applyBorder="1" applyAlignment="1" applyProtection="1">
      <alignment horizontal="center"/>
    </xf>
    <xf numFmtId="164" fontId="3" fillId="0" borderId="0" xfId="3" applyNumberFormat="1" applyFont="1" applyFill="1" applyProtection="1">
      <protection locked="0"/>
    </xf>
    <xf numFmtId="0" fontId="3" fillId="0" borderId="0" xfId="3" applyNumberFormat="1" applyFont="1" applyFill="1" applyAlignment="1" applyProtection="1">
      <alignment horizontal="center"/>
      <protection locked="0"/>
    </xf>
    <xf numFmtId="169" fontId="3" fillId="0" borderId="0" xfId="3" applyNumberFormat="1" applyFont="1" applyFill="1"/>
    <xf numFmtId="169" fontId="3" fillId="0" borderId="0" xfId="3" applyNumberFormat="1" applyFont="1" applyFill="1" applyProtection="1">
      <protection locked="0"/>
    </xf>
    <xf numFmtId="169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 applyProtection="1">
      <alignment horizontal="center"/>
      <protection locked="0"/>
    </xf>
    <xf numFmtId="169" fontId="3" fillId="0" borderId="0" xfId="3" applyNumberFormat="1" applyFont="1" applyFill="1" applyAlignment="1" applyProtection="1">
      <alignment horizontal="right"/>
      <protection locked="0"/>
    </xf>
    <xf numFmtId="3" fontId="1" fillId="0" borderId="8" xfId="1" applyNumberFormat="1" applyFont="1" applyFill="1" applyBorder="1" applyAlignment="1" applyProtection="1">
      <alignment horizontal="center"/>
    </xf>
    <xf numFmtId="3" fontId="1" fillId="0" borderId="9" xfId="1" applyNumberFormat="1" applyFont="1" applyFill="1" applyBorder="1" applyAlignment="1" applyProtection="1">
      <alignment horizontal="center"/>
    </xf>
    <xf numFmtId="168" fontId="3" fillId="0" borderId="9" xfId="1" applyNumberFormat="1" applyFont="1" applyFill="1" applyBorder="1" applyAlignment="1" applyProtection="1">
      <alignment horizontal="right"/>
    </xf>
    <xf numFmtId="168" fontId="3" fillId="0" borderId="10" xfId="1" applyNumberFormat="1" applyFont="1" applyFill="1" applyBorder="1" applyAlignment="1" applyProtection="1">
      <alignment horizontal="right"/>
    </xf>
    <xf numFmtId="169" fontId="10" fillId="0" borderId="11" xfId="1" applyNumberFormat="1" applyFont="1" applyFill="1" applyBorder="1" applyProtection="1"/>
    <xf numFmtId="169" fontId="6" fillId="0" borderId="0" xfId="3" applyNumberFormat="1" applyFont="1"/>
    <xf numFmtId="0" fontId="6" fillId="0" borderId="0" xfId="3" applyFont="1" applyAlignment="1">
      <alignment horizontal="right"/>
    </xf>
    <xf numFmtId="169" fontId="2" fillId="0" borderId="0" xfId="3" applyNumberFormat="1" applyFont="1" applyFill="1"/>
    <xf numFmtId="0" fontId="2" fillId="0" borderId="0" xfId="3" applyFont="1" applyFill="1"/>
    <xf numFmtId="3" fontId="3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3" fontId="16" fillId="0" borderId="0" xfId="20" applyNumberFormat="1"/>
    <xf numFmtId="3" fontId="17" fillId="0" borderId="0" xfId="20" applyNumberFormat="1" applyFont="1"/>
    <xf numFmtId="0" fontId="16" fillId="0" borderId="0" xfId="25" applyFont="1"/>
    <xf numFmtId="3" fontId="16" fillId="0" borderId="0" xfId="25" applyNumberFormat="1" applyFont="1"/>
    <xf numFmtId="49" fontId="16" fillId="0" borderId="0" xfId="25" applyNumberFormat="1" applyFont="1" applyAlignment="1">
      <alignment horizontal="left"/>
    </xf>
    <xf numFmtId="49" fontId="16" fillId="0" borderId="0" xfId="25" applyNumberFormat="1" applyFont="1" applyAlignment="1">
      <alignment horizontal="left" vertical="top" wrapText="1"/>
    </xf>
    <xf numFmtId="3" fontId="16" fillId="0" borderId="0" xfId="25" applyNumberFormat="1" applyFont="1" applyAlignment="1">
      <alignment horizontal="right"/>
    </xf>
    <xf numFmtId="3" fontId="16" fillId="0" borderId="16" xfId="25" applyNumberFormat="1" applyFont="1" applyBorder="1" applyAlignment="1">
      <alignment horizontal="right"/>
    </xf>
    <xf numFmtId="177" fontId="23" fillId="0" borderId="0" xfId="39" applyFont="1"/>
    <xf numFmtId="0" fontId="12" fillId="0" borderId="1" xfId="40" applyFont="1" applyBorder="1"/>
    <xf numFmtId="177" fontId="12" fillId="0" borderId="0" xfId="39" applyFont="1"/>
    <xf numFmtId="177" fontId="12" fillId="0" borderId="0" xfId="39" applyFont="1" applyAlignment="1">
      <alignment horizontal="center"/>
    </xf>
    <xf numFmtId="177" fontId="24" fillId="0" borderId="0" xfId="39" applyFont="1" applyAlignment="1">
      <alignment horizontal="center"/>
    </xf>
    <xf numFmtId="177" fontId="17" fillId="0" borderId="0" xfId="39" applyFont="1" applyAlignment="1" applyProtection="1">
      <alignment horizontal="center"/>
      <protection locked="0"/>
    </xf>
    <xf numFmtId="0" fontId="17" fillId="0" borderId="0" xfId="39" applyNumberFormat="1" applyFont="1" applyAlignment="1">
      <alignment horizontal="center"/>
    </xf>
    <xf numFmtId="0" fontId="24" fillId="0" borderId="0" xfId="39" applyNumberFormat="1" applyFont="1"/>
    <xf numFmtId="177" fontId="24" fillId="0" borderId="0" xfId="39" applyFont="1" applyAlignment="1" applyProtection="1">
      <alignment horizontal="left"/>
      <protection locked="0"/>
    </xf>
    <xf numFmtId="177" fontId="24" fillId="0" borderId="0" xfId="39" applyFont="1" applyAlignment="1" applyProtection="1">
      <alignment horizontal="center"/>
      <protection locked="0"/>
    </xf>
    <xf numFmtId="49" fontId="24" fillId="0" borderId="0" xfId="39" applyNumberFormat="1" applyFont="1" applyAlignment="1">
      <alignment horizontal="center"/>
    </xf>
    <xf numFmtId="164" fontId="12" fillId="0" borderId="0" xfId="39" applyNumberFormat="1" applyFont="1" applyFill="1" applyAlignment="1" applyProtection="1">
      <alignment horizontal="centerContinuous"/>
      <protection locked="0"/>
    </xf>
    <xf numFmtId="164" fontId="12" fillId="0" borderId="0" xfId="39" applyNumberFormat="1" applyFont="1" applyAlignment="1" applyProtection="1">
      <alignment horizontal="centerContinuous"/>
      <protection locked="0"/>
    </xf>
    <xf numFmtId="0" fontId="12" fillId="0" borderId="0" xfId="39" applyNumberFormat="1" applyFont="1" applyAlignment="1">
      <alignment horizontal="center"/>
    </xf>
    <xf numFmtId="169" fontId="25" fillId="3" borderId="0" xfId="39" applyNumberFormat="1" applyFont="1" applyFill="1" applyBorder="1" applyProtection="1">
      <protection locked="0"/>
    </xf>
    <xf numFmtId="169" fontId="12" fillId="3" borderId="0" xfId="39" applyNumberFormat="1" applyFont="1" applyFill="1" applyBorder="1" applyProtection="1">
      <protection locked="0"/>
    </xf>
    <xf numFmtId="0" fontId="12" fillId="0" borderId="0" xfId="39" applyNumberFormat="1" applyFont="1" applyAlignment="1" applyProtection="1">
      <alignment horizontal="center"/>
      <protection locked="0"/>
    </xf>
    <xf numFmtId="169" fontId="12" fillId="0" borderId="0" xfId="39" applyNumberFormat="1" applyFont="1" applyBorder="1" applyProtection="1">
      <protection locked="0"/>
    </xf>
    <xf numFmtId="169" fontId="12" fillId="3" borderId="0" xfId="39" applyNumberFormat="1" applyFont="1" applyFill="1" applyProtection="1">
      <protection locked="0"/>
    </xf>
    <xf numFmtId="169" fontId="25" fillId="3" borderId="1" xfId="39" applyNumberFormat="1" applyFont="1" applyFill="1" applyBorder="1" applyProtection="1">
      <protection locked="0"/>
    </xf>
    <xf numFmtId="0" fontId="17" fillId="0" borderId="0" xfId="39" applyNumberFormat="1" applyFont="1" applyAlignment="1" applyProtection="1">
      <alignment horizontal="left"/>
      <protection locked="0"/>
    </xf>
    <xf numFmtId="0" fontId="12" fillId="0" borderId="0" xfId="40" applyFont="1"/>
    <xf numFmtId="164" fontId="24" fillId="0" borderId="0" xfId="39" applyNumberFormat="1" applyFont="1" applyAlignment="1" applyProtection="1">
      <alignment horizontal="centerContinuous"/>
      <protection locked="0"/>
    </xf>
    <xf numFmtId="169" fontId="12" fillId="0" borderId="17" xfId="39" applyNumberFormat="1" applyFont="1" applyBorder="1" applyProtection="1">
      <protection locked="0"/>
    </xf>
    <xf numFmtId="0" fontId="23" fillId="0" borderId="0" xfId="40" applyNumberFormat="1" applyFont="1" applyBorder="1" applyAlignment="1" applyProtection="1">
      <protection locked="0"/>
    </xf>
    <xf numFmtId="177" fontId="26" fillId="0" borderId="0" xfId="39" applyFont="1"/>
    <xf numFmtId="0" fontId="12" fillId="0" borderId="0" xfId="40" applyNumberFormat="1" applyFont="1" applyBorder="1" applyProtection="1">
      <protection locked="0"/>
    </xf>
    <xf numFmtId="0" fontId="24" fillId="0" borderId="0" xfId="40" applyNumberFormat="1" applyFont="1" applyBorder="1" applyProtection="1">
      <protection locked="0"/>
    </xf>
    <xf numFmtId="0" fontId="12" fillId="0" borderId="0" xfId="40" applyNumberFormat="1" applyFont="1" applyBorder="1" applyAlignment="1" applyProtection="1">
      <alignment horizontal="center"/>
      <protection locked="0"/>
    </xf>
    <xf numFmtId="177" fontId="12" fillId="0" borderId="0" xfId="40" applyNumberFormat="1" applyFont="1" applyBorder="1" applyAlignment="1" applyProtection="1">
      <alignment horizontal="center"/>
      <protection locked="0"/>
    </xf>
    <xf numFmtId="0" fontId="16" fillId="0" borderId="0" xfId="40" applyFont="1"/>
    <xf numFmtId="0" fontId="17" fillId="0" borderId="0" xfId="40" applyFont="1" applyAlignment="1">
      <alignment horizontal="center"/>
    </xf>
    <xf numFmtId="183" fontId="17" fillId="0" borderId="0" xfId="39" quotePrefix="1" applyNumberFormat="1" applyFont="1" applyAlignment="1">
      <alignment horizontal="center"/>
    </xf>
    <xf numFmtId="0" fontId="24" fillId="0" borderId="0" xfId="39" applyNumberFormat="1" applyFont="1" applyAlignment="1">
      <alignment horizontal="right"/>
    </xf>
    <xf numFmtId="177" fontId="16" fillId="0" borderId="0" xfId="39" applyFont="1"/>
    <xf numFmtId="184" fontId="27" fillId="0" borderId="0" xfId="40" applyNumberFormat="1" applyFont="1" applyAlignment="1" applyProtection="1">
      <alignment horizontal="center"/>
      <protection locked="0"/>
    </xf>
    <xf numFmtId="0" fontId="17" fillId="0" borderId="0" xfId="39" applyNumberFormat="1" applyFont="1" applyAlignment="1">
      <alignment horizontal="right"/>
    </xf>
    <xf numFmtId="177" fontId="17" fillId="0" borderId="0" xfId="40" applyNumberFormat="1" applyFont="1" applyProtection="1">
      <protection locked="0"/>
    </xf>
    <xf numFmtId="0" fontId="24" fillId="0" borderId="0" xfId="40" applyNumberFormat="1" applyFont="1" applyProtection="1">
      <protection locked="0"/>
    </xf>
    <xf numFmtId="0" fontId="12" fillId="0" borderId="0" xfId="40" applyNumberFormat="1" applyFont="1" applyAlignment="1" applyProtection="1">
      <alignment horizontal="center"/>
      <protection locked="0"/>
    </xf>
    <xf numFmtId="177" fontId="24" fillId="0" borderId="0" xfId="40" applyNumberFormat="1" applyFont="1"/>
    <xf numFmtId="177" fontId="12" fillId="0" borderId="0" xfId="40" applyNumberFormat="1" applyFont="1" applyProtection="1">
      <protection locked="0"/>
    </xf>
    <xf numFmtId="0" fontId="24" fillId="0" borderId="0" xfId="40" applyNumberFormat="1" applyFont="1" applyAlignment="1">
      <alignment horizontal="right"/>
    </xf>
    <xf numFmtId="0" fontId="12" fillId="0" borderId="0" xfId="40" applyFont="1" applyAlignment="1">
      <alignment horizontal="center"/>
    </xf>
    <xf numFmtId="169" fontId="12" fillId="3" borderId="2" xfId="39" applyNumberFormat="1" applyFont="1" applyFill="1" applyBorder="1" applyProtection="1">
      <protection locked="0"/>
    </xf>
    <xf numFmtId="169" fontId="24" fillId="3" borderId="0" xfId="40" applyNumberFormat="1" applyFont="1" applyFill="1"/>
    <xf numFmtId="184" fontId="28" fillId="0" borderId="0" xfId="40" applyNumberFormat="1" applyFont="1" applyProtection="1">
      <protection locked="0"/>
    </xf>
    <xf numFmtId="169" fontId="12" fillId="3" borderId="0" xfId="40" applyNumberFormat="1" applyFont="1" applyFill="1"/>
    <xf numFmtId="177" fontId="12" fillId="0" borderId="0" xfId="39" applyFont="1" applyBorder="1"/>
    <xf numFmtId="0" fontId="24" fillId="0" borderId="0" xfId="40" applyNumberFormat="1" applyFont="1" applyAlignment="1" applyProtection="1">
      <alignment horizontal="right"/>
      <protection locked="0"/>
    </xf>
    <xf numFmtId="184" fontId="12" fillId="0" borderId="0" xfId="40" applyNumberFormat="1" applyFont="1" applyAlignment="1" applyProtection="1">
      <alignment horizontal="center"/>
      <protection locked="0"/>
    </xf>
    <xf numFmtId="169" fontId="12" fillId="3" borderId="1" xfId="39" applyNumberFormat="1" applyFont="1" applyFill="1" applyBorder="1" applyProtection="1">
      <protection locked="0"/>
    </xf>
    <xf numFmtId="185" fontId="12" fillId="0" borderId="0" xfId="40" applyNumberFormat="1" applyFont="1" applyProtection="1">
      <protection locked="0"/>
    </xf>
    <xf numFmtId="177" fontId="12" fillId="0" borderId="0" xfId="40" applyNumberFormat="1" applyFont="1" applyBorder="1" applyProtection="1">
      <protection locked="0"/>
    </xf>
    <xf numFmtId="186" fontId="23" fillId="0" borderId="0" xfId="40" applyNumberFormat="1" applyFont="1" applyBorder="1" applyAlignment="1" applyProtection="1">
      <protection locked="0"/>
    </xf>
    <xf numFmtId="0" fontId="24" fillId="0" borderId="0" xfId="40" applyNumberFormat="1" applyFont="1" applyAlignment="1" applyProtection="1">
      <alignment horizontal="justify"/>
      <protection locked="0"/>
    </xf>
    <xf numFmtId="0" fontId="17" fillId="0" borderId="0" xfId="40" applyNumberFormat="1" applyFont="1" applyProtection="1">
      <protection locked="0"/>
    </xf>
    <xf numFmtId="185" fontId="17" fillId="0" borderId="0" xfId="40" applyNumberFormat="1" applyFont="1" applyAlignment="1" applyProtection="1">
      <protection locked="0"/>
    </xf>
    <xf numFmtId="169" fontId="12" fillId="0" borderId="0" xfId="40" applyNumberFormat="1" applyFont="1"/>
    <xf numFmtId="169" fontId="25" fillId="0" borderId="0" xfId="39" applyNumberFormat="1" applyFont="1" applyBorder="1" applyProtection="1">
      <protection locked="0"/>
    </xf>
    <xf numFmtId="169" fontId="12" fillId="0" borderId="2" xfId="39" applyNumberFormat="1" applyFont="1" applyBorder="1" applyProtection="1">
      <protection locked="0"/>
    </xf>
    <xf numFmtId="49" fontId="12" fillId="0" borderId="0" xfId="40" applyNumberFormat="1" applyFont="1" applyAlignment="1" applyProtection="1">
      <alignment horizontal="center"/>
      <protection locked="0"/>
    </xf>
    <xf numFmtId="177" fontId="25" fillId="0" borderId="0" xfId="39" applyFont="1"/>
    <xf numFmtId="169" fontId="12" fillId="0" borderId="1" xfId="39" applyNumberFormat="1" applyFont="1" applyBorder="1" applyProtection="1">
      <protection locked="0"/>
    </xf>
    <xf numFmtId="185" fontId="29" fillId="0" borderId="0" xfId="40" applyNumberFormat="1" applyFont="1" applyProtection="1">
      <protection locked="0"/>
    </xf>
    <xf numFmtId="187" fontId="12" fillId="0" borderId="0" xfId="40" applyNumberFormat="1" applyFont="1" applyBorder="1" applyProtection="1">
      <protection locked="0"/>
    </xf>
    <xf numFmtId="0" fontId="17" fillId="0" borderId="0" xfId="41" applyFont="1"/>
    <xf numFmtId="0" fontId="16" fillId="0" borderId="0" xfId="25" applyNumberFormat="1" applyFont="1"/>
    <xf numFmtId="0" fontId="17" fillId="0" borderId="0" xfId="25" applyFont="1"/>
    <xf numFmtId="0" fontId="17" fillId="0" borderId="0" xfId="25" applyNumberFormat="1" applyFont="1"/>
    <xf numFmtId="49" fontId="17" fillId="0" borderId="0" xfId="25" applyNumberFormat="1" applyFont="1" applyAlignment="1">
      <alignment horizontal="left" wrapText="1"/>
    </xf>
    <xf numFmtId="49" fontId="17" fillId="0" borderId="0" xfId="25" applyNumberFormat="1" applyFont="1" applyAlignment="1">
      <alignment horizontal="center" wrapText="1"/>
    </xf>
    <xf numFmtId="3" fontId="16" fillId="0" borderId="0" xfId="25" applyNumberFormat="1" applyFont="1" applyFill="1"/>
    <xf numFmtId="0" fontId="0" fillId="0" borderId="0" xfId="25" applyNumberFormat="1" applyFont="1"/>
    <xf numFmtId="0" fontId="16" fillId="0" borderId="0" xfId="25" applyNumberFormat="1" applyFont="1" applyAlignment="1">
      <alignment horizontal="right"/>
    </xf>
    <xf numFmtId="3" fontId="16" fillId="0" borderId="0" xfId="25" applyNumberFormat="1" applyFont="1" applyFill="1" applyAlignment="1">
      <alignment horizontal="right"/>
    </xf>
    <xf numFmtId="0" fontId="16" fillId="0" borderId="0" xfId="25" quotePrefix="1" applyNumberFormat="1" applyFont="1"/>
    <xf numFmtId="188" fontId="16" fillId="0" borderId="0" xfId="25" applyNumberFormat="1" applyFont="1"/>
    <xf numFmtId="188" fontId="16" fillId="0" borderId="0" xfId="25" applyNumberFormat="1" applyFont="1" applyAlignment="1">
      <alignment horizontal="right"/>
    </xf>
    <xf numFmtId="49" fontId="16" fillId="0" borderId="0" xfId="25" quotePrefix="1" applyNumberFormat="1" applyFont="1" applyAlignment="1">
      <alignment horizontal="left"/>
    </xf>
    <xf numFmtId="3" fontId="30" fillId="0" borderId="0" xfId="0" applyNumberFormat="1" applyFont="1" applyAlignment="1">
      <alignment horizontal="right"/>
    </xf>
    <xf numFmtId="0" fontId="12" fillId="0" borderId="0" xfId="20" applyFont="1"/>
    <xf numFmtId="0" fontId="24" fillId="0" borderId="0" xfId="20" applyFont="1"/>
    <xf numFmtId="49" fontId="31" fillId="0" borderId="0" xfId="25" applyNumberFormat="1" applyFont="1" applyAlignment="1">
      <alignment horizontal="left" vertical="top" wrapText="1"/>
    </xf>
    <xf numFmtId="0" fontId="16" fillId="0" borderId="0" xfId="20" applyNumberFormat="1"/>
    <xf numFmtId="3" fontId="17" fillId="0" borderId="0" xfId="20" applyNumberFormat="1" applyFont="1" applyAlignment="1">
      <alignment horizontal="right"/>
    </xf>
    <xf numFmtId="3" fontId="27" fillId="0" borderId="0" xfId="20" applyNumberFormat="1" applyFont="1"/>
    <xf numFmtId="164" fontId="12" fillId="0" borderId="0" xfId="40" applyNumberFormat="1" applyFont="1" applyAlignment="1" applyProtection="1">
      <alignment horizontal="center"/>
      <protection locked="0"/>
    </xf>
    <xf numFmtId="177" fontId="23" fillId="0" borderId="0" xfId="39" applyFont="1" applyAlignment="1">
      <alignment horizontal="justify"/>
    </xf>
    <xf numFmtId="164" fontId="24" fillId="0" borderId="0" xfId="39" applyNumberFormat="1" applyFont="1" applyAlignment="1" applyProtection="1">
      <alignment horizontal="center"/>
      <protection locked="0"/>
    </xf>
    <xf numFmtId="0" fontId="23" fillId="0" borderId="0" xfId="40" applyNumberFormat="1" applyFont="1" applyBorder="1" applyAlignment="1" applyProtection="1">
      <alignment horizontal="justify"/>
      <protection locked="0"/>
    </xf>
    <xf numFmtId="164" fontId="12" fillId="0" borderId="0" xfId="39" applyNumberFormat="1" applyFont="1" applyAlignment="1" applyProtection="1">
      <alignment horizontal="center"/>
      <protection locked="0"/>
    </xf>
    <xf numFmtId="0" fontId="12" fillId="0" borderId="0" xfId="40" applyFont="1" applyAlignment="1">
      <alignment horizontal="left"/>
    </xf>
    <xf numFmtId="164" fontId="12" fillId="0" borderId="0" xfId="40" applyNumberFormat="1" applyFont="1" applyFill="1" applyBorder="1" applyAlignment="1" applyProtection="1">
      <alignment horizontal="center"/>
      <protection locked="0"/>
    </xf>
    <xf numFmtId="0" fontId="17" fillId="0" borderId="0" xfId="40" applyNumberFormat="1" applyFont="1" applyAlignment="1" applyProtection="1">
      <alignment horizontal="left"/>
      <protection locked="0"/>
    </xf>
    <xf numFmtId="186" fontId="23" fillId="0" borderId="0" xfId="40" quotePrefix="1" applyNumberFormat="1" applyFont="1" applyBorder="1" applyAlignment="1" applyProtection="1">
      <alignment horizontal="justify"/>
      <protection locked="0"/>
    </xf>
    <xf numFmtId="186" fontId="23" fillId="0" borderId="0" xfId="40" applyNumberFormat="1" applyFont="1" applyBorder="1" applyAlignment="1" applyProtection="1">
      <alignment horizontal="justify"/>
      <protection locked="0"/>
    </xf>
  </cellXfs>
  <cellStyles count="42">
    <cellStyle name="Beløb" xfId="4"/>
    <cellStyle name="Beløb (negative)" xfId="5"/>
    <cellStyle name="Beløb 1000" xfId="6"/>
    <cellStyle name="Beløb 1000 (negative)" xfId="7"/>
    <cellStyle name="Beløb 1000_Ársreikningur" xfId="26"/>
    <cellStyle name="Beløb_Ársreikningur" xfId="27"/>
    <cellStyle name="Calc Currency (0)" xfId="8"/>
    <cellStyle name="Column_Title" xfId="9"/>
    <cellStyle name="Company Name" xfId="28"/>
    <cellStyle name="Credit" xfId="29"/>
    <cellStyle name="Credit subtotal" xfId="30"/>
    <cellStyle name="Credit Total" xfId="31"/>
    <cellStyle name="Credit_Worksheet in 2210 Ársreikningur - Verslunarfyrirtæki með sundurliðunum án heitis" xfId="32"/>
    <cellStyle name="Debit" xfId="33"/>
    <cellStyle name="Debit subtotal" xfId="34"/>
    <cellStyle name="Debit Total" xfId="35"/>
    <cellStyle name="Debit_Worksheet in 2210 Ársreikningur - Verslunarfyrirtæki með sundurliðunum án heitis" xfId="36"/>
    <cellStyle name="Decimal" xfId="10"/>
    <cellStyle name="Decimal (negative)" xfId="11"/>
    <cellStyle name="Fyrirsagnir" xfId="24"/>
    <cellStyle name="h1" xfId="22"/>
    <cellStyle name="Header1" xfId="12"/>
    <cellStyle name="Header2" xfId="13"/>
    <cellStyle name="Normal" xfId="0" builtinId="0"/>
    <cellStyle name="Normal 2" xfId="3"/>
    <cellStyle name="Normal 2 2" xfId="41"/>
    <cellStyle name="Normal 3" xfId="20"/>
    <cellStyle name="Normal 4" xfId="40"/>
    <cellStyle name="Normal_Ársreikningur_1" xfId="39"/>
    <cellStyle name="Normal_FYRN1293" xfId="2"/>
    <cellStyle name="Normal_FYRNAR93" xfId="1"/>
    <cellStyle name="Normal_Worksheet in TB LS Blank Leadsheet Excel Template - Used by Trial Balance to Create Leadsheets" xfId="25"/>
    <cellStyle name="Overskrift" xfId="14"/>
    <cellStyle name="Percent %" xfId="37"/>
    <cellStyle name="Percent 2" xfId="21"/>
    <cellStyle name="Percent 3" xfId="23"/>
    <cellStyle name="Times rmn" xfId="15"/>
    <cellStyle name="Total (negative)" xfId="16"/>
    <cellStyle name="Total 1000" xfId="17"/>
    <cellStyle name="Total 1000 (negative)" xfId="18"/>
    <cellStyle name="Total 1000_Ársreikningur" xfId="38"/>
    <cellStyle name="Tölur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frit%20agust%202012\N&#225;mskei&#240;\VB%202011\Skilaverkefni%202008%20laus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&#233;l&#246;g\Grunnur\2010\Grunnur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G\SIGLA\SIGLA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T\husaskjol12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F\IMGALL\1995\IMGALL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Prófjöfnuður"/>
      <sheetName val="Sheet1"/>
    </sheetNames>
    <sheetDataSet>
      <sheetData sheetId="0">
        <row r="11">
          <cell r="B11">
            <v>2008</v>
          </cell>
        </row>
        <row r="12">
          <cell r="B12">
            <v>2007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ápa"/>
      <sheetName val="Efnisyfirlit"/>
      <sheetName val="Áritun"/>
      <sheetName val="Skýrsla stjórnar"/>
      <sheetName val="Rekstur"/>
      <sheetName val="Efnah.-eign"/>
      <sheetName val="Efnah.-skuld"/>
      <sheetName val="Sjóðstreymi"/>
      <sheetName val="Skýringar"/>
      <sheetName val="Sundurliðanir"/>
      <sheetName val="Skattstofnablað"/>
      <sheetName val="Afstemming vsk"/>
      <sheetName val="Vsk"/>
      <sheetName val="Rsk 10.26 2"/>
      <sheetName val="RSK 10.26"/>
      <sheetName val="Skattal. fyrningar"/>
      <sheetName val="Lánayfirlit"/>
      <sheetName val="Fylgiskjal"/>
      <sheetName val="Tékkar."/>
      <sheetName val="Viðsk.kröfur"/>
      <sheetName val="Ógr. reikn."/>
      <sheetName val="Kreditkort"/>
      <sheetName val="Ógr. laun"/>
      <sheetName val="ff. gr. laun"/>
      <sheetName val="Ógr. stgr."/>
      <sheetName val="Lífeyrissj. gjöld"/>
      <sheetName val="Félagsgjöld"/>
      <sheetName val="Ógr. staðgreiðsla"/>
      <sheetName val="Ógr. trygg.gjald"/>
      <sheetName val="Samþ. víxlar"/>
      <sheetName val="Gagnagrunnur"/>
      <sheetName val="Dagsetning lá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C13" t="str">
            <v>31.12 2010</v>
          </cell>
        </row>
      </sheetData>
      <sheetData sheetId="31">
        <row r="8">
          <cell r="B8">
            <v>2010</v>
          </cell>
        </row>
        <row r="10">
          <cell r="B10" t="str">
            <v>31.12 2010</v>
          </cell>
        </row>
        <row r="11">
          <cell r="B11" t="str">
            <v>31.12 2009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  <sheetName val="Ár 1995"/>
      <sheetName val="Tryggingagj.96"/>
      <sheetName val="Laun 96"/>
      <sheetName val="GRUNNU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</sheetNames>
    <sheetDataSet>
      <sheetData sheetId="0">
        <row r="3">
          <cell r="C3" t="str">
            <v>Sigla hf</v>
          </cell>
        </row>
        <row r="5">
          <cell r="E5">
            <v>34699</v>
          </cell>
        </row>
        <row r="8">
          <cell r="E8">
            <v>195.5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FN1997"/>
      <sheetName val="SUNDURL1997"/>
      <sheetName val="VINNUBAL97"/>
      <sheetName val="LOKAF97"/>
      <sheetName val="Sjstr.97"/>
      <sheetName val="Fyrnsk"/>
      <sheetName val="Hlutafjárloforð"/>
      <sheetName val="Skattstofn"/>
      <sheetName val="4.02"/>
      <sheetName val="Lánayfirl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t. vsk."/>
      <sheetName val="VBF-frávik"/>
      <sheetName val="VBF 1993"/>
      <sheetName val="SKATTSTO"/>
      <sheetName val="Sjstr94"/>
      <sheetName val="Innskattur 1994"/>
      <sheetName val="Fyrnsk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zoomScaleNormal="100" workbookViewId="0">
      <selection sqref="A1:E1"/>
    </sheetView>
  </sheetViews>
  <sheetFormatPr defaultRowHeight="14.25"/>
  <cols>
    <col min="1" max="1" width="2" style="179" customWidth="1"/>
    <col min="2" max="2" width="43.5703125" style="179" customWidth="1"/>
    <col min="3" max="3" width="5.85546875" style="180" customWidth="1"/>
    <col min="4" max="4" width="15.140625" style="179" bestFit="1" customWidth="1"/>
    <col min="5" max="5" width="2.85546875" style="179" customWidth="1"/>
    <col min="6" max="8" width="8.42578125" style="179" customWidth="1"/>
    <col min="9" max="9" width="6.5703125" style="179" customWidth="1"/>
    <col min="10" max="228" width="8.42578125" style="179" customWidth="1"/>
    <col min="229" max="16384" width="9.140625" style="179"/>
  </cols>
  <sheetData>
    <row r="1" spans="1:5" s="177" customFormat="1" ht="20.25">
      <c r="A1" s="265" t="s">
        <v>194</v>
      </c>
      <c r="B1" s="265"/>
      <c r="C1" s="265"/>
      <c r="D1" s="265"/>
      <c r="E1" s="265"/>
    </row>
    <row r="2" spans="1:5" ht="9" customHeight="1">
      <c r="A2" s="178"/>
      <c r="B2" s="178"/>
      <c r="C2" s="178"/>
      <c r="D2" s="178"/>
      <c r="E2" s="178"/>
    </row>
    <row r="3" spans="1:5" ht="15" customHeight="1"/>
    <row r="4" spans="1:5" ht="15" customHeight="1">
      <c r="D4" s="181"/>
    </row>
    <row r="5" spans="1:5" ht="15" customHeight="1">
      <c r="C5" s="182"/>
      <c r="D5" s="183">
        <v>2014</v>
      </c>
      <c r="E5" s="184"/>
    </row>
    <row r="6" spans="1:5" ht="15" customHeight="1">
      <c r="A6" s="185"/>
      <c r="C6" s="186"/>
      <c r="D6" s="187"/>
      <c r="E6" s="184"/>
    </row>
    <row r="7" spans="1:5" ht="15" customHeight="1">
      <c r="A7" s="185"/>
      <c r="C7" s="186"/>
      <c r="D7" s="187"/>
      <c r="E7" s="184"/>
    </row>
    <row r="8" spans="1:5" ht="15" customHeight="1">
      <c r="A8" s="188" t="s">
        <v>54</v>
      </c>
      <c r="B8" s="189"/>
      <c r="C8" s="190"/>
      <c r="D8" s="191"/>
      <c r="E8" s="192"/>
    </row>
    <row r="9" spans="1:5" ht="15" customHeight="1">
      <c r="A9" s="189"/>
      <c r="B9" s="189"/>
      <c r="C9" s="193"/>
      <c r="D9" s="194"/>
      <c r="E9" s="194"/>
    </row>
    <row r="10" spans="1:5" ht="15" customHeight="1">
      <c r="A10" s="189" t="s">
        <v>48</v>
      </c>
      <c r="B10" s="189"/>
      <c r="C10" s="193"/>
      <c r="D10" s="191"/>
      <c r="E10" s="195"/>
    </row>
    <row r="11" spans="1:5" ht="15" customHeight="1">
      <c r="A11" s="189" t="s">
        <v>55</v>
      </c>
      <c r="B11" s="189"/>
      <c r="C11" s="190"/>
      <c r="D11" s="191"/>
      <c r="E11" s="195"/>
    </row>
    <row r="12" spans="1:5" ht="15" customHeight="1">
      <c r="A12" s="189" t="s">
        <v>64</v>
      </c>
      <c r="B12" s="189"/>
      <c r="C12" s="193"/>
      <c r="D12" s="191"/>
      <c r="E12" s="195"/>
    </row>
    <row r="13" spans="1:5" ht="15" customHeight="1">
      <c r="A13" s="189" t="s">
        <v>49</v>
      </c>
      <c r="B13" s="189"/>
      <c r="C13" s="190"/>
      <c r="D13" s="191"/>
      <c r="E13" s="195"/>
    </row>
    <row r="14" spans="1:5" ht="4.1500000000000004" customHeight="1">
      <c r="A14" s="189"/>
      <c r="B14" s="189"/>
      <c r="C14" s="193"/>
      <c r="D14" s="196"/>
      <c r="E14" s="195"/>
    </row>
    <row r="15" spans="1:5" ht="19.149999999999999" customHeight="1">
      <c r="A15" s="197" t="s">
        <v>51</v>
      </c>
      <c r="B15" s="189"/>
      <c r="C15" s="190"/>
      <c r="D15" s="194">
        <f>SUM(D8:D13)</f>
        <v>0</v>
      </c>
      <c r="E15" s="194"/>
    </row>
    <row r="16" spans="1:5" ht="19.149999999999999" customHeight="1">
      <c r="A16" s="197"/>
      <c r="B16" s="189"/>
      <c r="C16" s="190"/>
      <c r="D16" s="194"/>
      <c r="E16" s="194"/>
    </row>
    <row r="17" spans="1:6" ht="15" customHeight="1">
      <c r="A17" s="189" t="s">
        <v>65</v>
      </c>
      <c r="B17" s="189"/>
      <c r="C17" s="190"/>
      <c r="D17" s="191"/>
      <c r="E17" s="192"/>
    </row>
    <row r="18" spans="1:6" ht="15" customHeight="1">
      <c r="A18" s="189" t="s">
        <v>66</v>
      </c>
      <c r="B18" s="189"/>
      <c r="C18" s="190"/>
      <c r="D18" s="191"/>
      <c r="E18" s="192"/>
    </row>
    <row r="19" spans="1:6" ht="4.1500000000000004" customHeight="1">
      <c r="A19" s="189"/>
      <c r="B19" s="189"/>
      <c r="C19" s="193"/>
      <c r="D19" s="196"/>
      <c r="E19" s="195"/>
    </row>
    <row r="20" spans="1:6" ht="19.149999999999999" customHeight="1">
      <c r="A20" s="189" t="s">
        <v>52</v>
      </c>
      <c r="B20" s="189"/>
      <c r="C20" s="190"/>
      <c r="D20" s="194">
        <f>SUM(D15:D18)</f>
        <v>0</v>
      </c>
      <c r="E20" s="194"/>
    </row>
    <row r="21" spans="1:6" ht="15" customHeight="1">
      <c r="A21" s="189" t="s">
        <v>67</v>
      </c>
      <c r="B21" s="189"/>
      <c r="C21" s="190"/>
      <c r="D21" s="191"/>
      <c r="E21" s="191"/>
      <c r="F21" s="198"/>
    </row>
    <row r="22" spans="1:6" ht="4.1500000000000004" customHeight="1">
      <c r="A22" s="189"/>
      <c r="B22" s="189"/>
      <c r="C22" s="193"/>
      <c r="D22" s="196"/>
      <c r="E22" s="195"/>
    </row>
    <row r="23" spans="1:6" ht="19.149999999999999" customHeight="1" thickBot="1">
      <c r="A23" s="197" t="s">
        <v>47</v>
      </c>
      <c r="B23" s="199"/>
      <c r="C23" s="190"/>
      <c r="D23" s="200">
        <f>SUM(D20:D22)</f>
        <v>0</v>
      </c>
      <c r="E23" s="194"/>
    </row>
    <row r="24" spans="1:6" ht="15" customHeight="1" thickTop="1">
      <c r="A24" s="199"/>
      <c r="B24" s="199"/>
      <c r="C24" s="190"/>
      <c r="D24" s="194"/>
      <c r="E24" s="194"/>
    </row>
    <row r="25" spans="1:6" ht="15" customHeight="1">
      <c r="A25" s="199"/>
      <c r="B25" s="199"/>
      <c r="C25" s="190"/>
      <c r="D25" s="194"/>
      <c r="E25" s="194"/>
    </row>
    <row r="26" spans="1:6" ht="15" customHeight="1">
      <c r="A26" s="199"/>
      <c r="B26" s="199"/>
      <c r="C26" s="190"/>
      <c r="D26" s="194"/>
      <c r="E26" s="194"/>
    </row>
    <row r="27" spans="1:6" ht="15" customHeight="1">
      <c r="A27" s="266"/>
      <c r="B27" s="266"/>
      <c r="C27" s="266"/>
      <c r="D27" s="266"/>
      <c r="E27" s="266"/>
    </row>
    <row r="28" spans="1:6" ht="15" customHeight="1">
      <c r="A28" s="266"/>
      <c r="B28" s="266"/>
      <c r="C28" s="266"/>
      <c r="D28" s="266"/>
      <c r="E28" s="266"/>
    </row>
    <row r="29" spans="1:6" s="202" customFormat="1" ht="21" customHeight="1">
      <c r="A29" s="267" t="s">
        <v>46</v>
      </c>
      <c r="B29" s="267"/>
      <c r="C29" s="267"/>
      <c r="D29" s="267"/>
      <c r="E29" s="267"/>
      <c r="F29" s="201"/>
    </row>
    <row r="30" spans="1:6" ht="9" customHeight="1">
      <c r="A30" s="178"/>
      <c r="B30" s="178"/>
      <c r="C30" s="178"/>
      <c r="D30" s="178"/>
      <c r="E30" s="178"/>
    </row>
    <row r="31" spans="1:6" ht="15" customHeight="1">
      <c r="A31" s="203"/>
      <c r="B31" s="204"/>
      <c r="C31" s="205"/>
      <c r="D31" s="206"/>
      <c r="E31" s="206"/>
    </row>
    <row r="32" spans="1:6" ht="15" customHeight="1">
      <c r="A32" s="203"/>
      <c r="B32" s="204"/>
      <c r="C32" s="205"/>
      <c r="D32" s="206"/>
      <c r="E32" s="206"/>
    </row>
    <row r="33" spans="1:5" s="211" customFormat="1" ht="15" customHeight="1">
      <c r="A33" s="204" t="s">
        <v>43</v>
      </c>
      <c r="B33" s="207"/>
      <c r="C33" s="208" t="s">
        <v>68</v>
      </c>
      <c r="D33" s="209">
        <v>42004</v>
      </c>
      <c r="E33" s="210"/>
    </row>
    <row r="34" spans="1:5" s="211" customFormat="1" ht="15" customHeight="1">
      <c r="A34" s="212"/>
      <c r="B34" s="207"/>
      <c r="C34" s="208"/>
      <c r="D34" s="209"/>
      <c r="E34" s="213"/>
    </row>
    <row r="35" spans="1:5" ht="15" customHeight="1">
      <c r="A35" s="214" t="s">
        <v>69</v>
      </c>
      <c r="B35" s="215"/>
      <c r="C35" s="216"/>
      <c r="D35" s="217"/>
      <c r="E35" s="217"/>
    </row>
    <row r="36" spans="1:5" ht="15" customHeight="1">
      <c r="A36" s="264" t="s">
        <v>70</v>
      </c>
      <c r="B36" s="264"/>
      <c r="C36" s="190"/>
      <c r="D36" s="191"/>
      <c r="E36" s="192"/>
    </row>
    <row r="37" spans="1:5" ht="4.1500000000000004" customHeight="1">
      <c r="A37" s="189"/>
      <c r="B37" s="189"/>
      <c r="C37" s="193"/>
      <c r="D37" s="196"/>
      <c r="E37" s="195"/>
    </row>
    <row r="38" spans="1:5" ht="15" customHeight="1">
      <c r="A38" s="218"/>
      <c r="B38" s="219"/>
      <c r="C38" s="220"/>
      <c r="D38" s="221">
        <f>SUM(D36:D36)</f>
        <v>0</v>
      </c>
      <c r="E38" s="192"/>
    </row>
    <row r="39" spans="1:5" ht="15" customHeight="1">
      <c r="A39" s="215"/>
      <c r="B39" s="215"/>
      <c r="C39" s="216"/>
      <c r="D39" s="222"/>
      <c r="E39" s="222"/>
    </row>
    <row r="40" spans="1:5" ht="15" customHeight="1">
      <c r="A40" s="214" t="s">
        <v>71</v>
      </c>
      <c r="B40" s="223"/>
      <c r="C40" s="220"/>
      <c r="D40" s="224"/>
      <c r="E40" s="224"/>
    </row>
    <row r="41" spans="1:5" ht="15" customHeight="1">
      <c r="A41" s="264" t="s">
        <v>60</v>
      </c>
      <c r="B41" s="264"/>
      <c r="C41" s="190"/>
      <c r="D41" s="191"/>
      <c r="E41" s="192"/>
    </row>
    <row r="42" spans="1:5" ht="15" customHeight="1">
      <c r="A42" s="264" t="s">
        <v>61</v>
      </c>
      <c r="B42" s="264"/>
      <c r="C42" s="190"/>
      <c r="D42" s="191"/>
      <c r="E42" s="192"/>
    </row>
    <row r="43" spans="1:5" ht="15" customHeight="1">
      <c r="A43" s="264" t="s">
        <v>72</v>
      </c>
      <c r="B43" s="264"/>
      <c r="C43" s="190"/>
      <c r="D43" s="191"/>
      <c r="E43" s="192"/>
    </row>
    <row r="44" spans="1:5" s="225" customFormat="1" ht="15" customHeight="1">
      <c r="A44" s="270" t="s">
        <v>73</v>
      </c>
      <c r="B44" s="270"/>
      <c r="C44" s="190"/>
      <c r="D44" s="191"/>
      <c r="E44" s="192"/>
    </row>
    <row r="45" spans="1:5" ht="4.1500000000000004" customHeight="1">
      <c r="A45" s="189"/>
      <c r="B45" s="189"/>
      <c r="C45" s="193"/>
      <c r="D45" s="196"/>
      <c r="E45" s="195"/>
    </row>
    <row r="46" spans="1:5" ht="15" customHeight="1">
      <c r="A46" s="218"/>
      <c r="B46" s="226"/>
      <c r="C46" s="227"/>
      <c r="D46" s="228">
        <f>SUM(D41:D44)</f>
        <v>0</v>
      </c>
      <c r="E46" s="192"/>
    </row>
    <row r="47" spans="1:5" ht="15" customHeight="1">
      <c r="A47" s="218"/>
      <c r="B47" s="226"/>
      <c r="C47" s="227"/>
      <c r="D47" s="194"/>
      <c r="E47" s="194"/>
    </row>
    <row r="48" spans="1:5" ht="15" customHeight="1">
      <c r="A48" s="218"/>
      <c r="B48" s="226"/>
      <c r="C48" s="227"/>
      <c r="D48" s="194"/>
      <c r="E48" s="194"/>
    </row>
    <row r="49" spans="1:6" ht="15" customHeight="1">
      <c r="A49" s="218"/>
      <c r="B49" s="226"/>
      <c r="C49" s="227"/>
      <c r="D49" s="194"/>
      <c r="E49" s="194"/>
    </row>
    <row r="50" spans="1:6" ht="15" customHeight="1" thickBot="1">
      <c r="A50" s="271" t="s">
        <v>43</v>
      </c>
      <c r="B50" s="271"/>
      <c r="C50" s="220"/>
      <c r="D50" s="200">
        <f>D46+D38</f>
        <v>0</v>
      </c>
      <c r="E50" s="194"/>
    </row>
    <row r="51" spans="1:6" ht="15" customHeight="1" thickTop="1">
      <c r="A51" s="229"/>
      <c r="B51" s="198"/>
      <c r="C51" s="220"/>
      <c r="D51" s="230"/>
      <c r="E51" s="230"/>
    </row>
    <row r="52" spans="1:6" s="202" customFormat="1" ht="20.25">
      <c r="A52" s="272" t="s">
        <v>195</v>
      </c>
      <c r="B52" s="273"/>
      <c r="C52" s="273"/>
      <c r="D52" s="273"/>
      <c r="E52" s="273"/>
      <c r="F52" s="231"/>
    </row>
    <row r="53" spans="1:6" ht="9" customHeight="1">
      <c r="A53" s="178"/>
      <c r="B53" s="178"/>
      <c r="C53" s="178"/>
      <c r="D53" s="178"/>
      <c r="E53" s="178"/>
    </row>
    <row r="54" spans="1:6" ht="15" customHeight="1">
      <c r="A54" s="230"/>
      <c r="B54" s="203" t="s">
        <v>74</v>
      </c>
      <c r="C54" s="205"/>
      <c r="D54" s="230"/>
      <c r="E54" s="230"/>
    </row>
    <row r="55" spans="1:6" ht="15" customHeight="1">
      <c r="A55" s="232"/>
      <c r="B55" s="232"/>
      <c r="C55" s="232"/>
      <c r="D55" s="232"/>
      <c r="E55" s="232"/>
      <c r="F55" s="232"/>
    </row>
    <row r="56" spans="1:6" s="211" customFormat="1" ht="15" customHeight="1">
      <c r="A56" s="233" t="s">
        <v>75</v>
      </c>
      <c r="B56" s="233"/>
      <c r="C56" s="208"/>
      <c r="D56" s="209">
        <v>42004</v>
      </c>
      <c r="E56" s="210"/>
    </row>
    <row r="57" spans="1:6" ht="15" customHeight="1">
      <c r="A57" s="218"/>
      <c r="B57" s="198"/>
      <c r="C57" s="220"/>
      <c r="D57" s="219"/>
      <c r="E57" s="219"/>
    </row>
    <row r="58" spans="1:6" ht="15" customHeight="1">
      <c r="A58" s="234" t="s">
        <v>45</v>
      </c>
      <c r="B58" s="223"/>
      <c r="C58" s="190"/>
      <c r="D58" s="235"/>
      <c r="E58" s="235"/>
    </row>
    <row r="59" spans="1:6" ht="15" customHeight="1">
      <c r="A59" s="268" t="s">
        <v>76</v>
      </c>
      <c r="B59" s="268"/>
      <c r="C59" s="227"/>
      <c r="D59" s="236"/>
      <c r="E59" s="194"/>
    </row>
    <row r="60" spans="1:6" ht="15" customHeight="1">
      <c r="A60" s="268" t="s">
        <v>62</v>
      </c>
      <c r="B60" s="268"/>
      <c r="C60" s="216"/>
      <c r="D60" s="236"/>
      <c r="E60" s="194"/>
    </row>
    <row r="61" spans="1:6" ht="15" customHeight="1">
      <c r="A61" s="268" t="s">
        <v>63</v>
      </c>
      <c r="B61" s="268"/>
      <c r="C61" s="227"/>
      <c r="D61" s="236"/>
      <c r="E61" s="194"/>
    </row>
    <row r="62" spans="1:6" ht="4.1500000000000004" customHeight="1">
      <c r="A62" s="189"/>
      <c r="B62" s="189"/>
      <c r="C62" s="193"/>
      <c r="D62" s="196"/>
      <c r="E62" s="195"/>
    </row>
    <row r="63" spans="1:6" ht="19.149999999999999" customHeight="1">
      <c r="A63" s="269" t="s">
        <v>45</v>
      </c>
      <c r="B63" s="269"/>
      <c r="C63" s="227"/>
      <c r="D63" s="237">
        <f>SUM(D59:D62)</f>
        <v>0</v>
      </c>
      <c r="E63" s="194"/>
    </row>
    <row r="64" spans="1:6" ht="15" customHeight="1">
      <c r="A64" s="229"/>
      <c r="B64" s="189"/>
      <c r="C64" s="227"/>
      <c r="D64" s="194"/>
      <c r="E64" s="194"/>
    </row>
    <row r="65" spans="1:8" ht="15" customHeight="1">
      <c r="A65" s="234" t="s">
        <v>77</v>
      </c>
      <c r="B65" s="223"/>
      <c r="C65" s="238"/>
      <c r="D65" s="235"/>
      <c r="E65" s="235"/>
    </row>
    <row r="66" spans="1:8" ht="15" customHeight="1">
      <c r="A66" s="264" t="s">
        <v>78</v>
      </c>
      <c r="B66" s="264"/>
      <c r="C66" s="190"/>
      <c r="D66" s="236"/>
      <c r="E66" s="194"/>
      <c r="H66" s="239"/>
    </row>
    <row r="67" spans="1:8" ht="15" customHeight="1">
      <c r="A67" s="264" t="s">
        <v>79</v>
      </c>
      <c r="B67" s="264"/>
      <c r="C67" s="190"/>
      <c r="D67" s="236"/>
      <c r="E67" s="194"/>
    </row>
    <row r="68" spans="1:8" ht="4.1500000000000004" customHeight="1">
      <c r="A68" s="189"/>
      <c r="B68" s="189"/>
      <c r="C68" s="193"/>
      <c r="D68" s="196"/>
      <c r="E68" s="195"/>
    </row>
    <row r="69" spans="1:8" ht="15" customHeight="1">
      <c r="A69" s="229"/>
      <c r="B69" s="226"/>
      <c r="C69" s="216"/>
      <c r="D69" s="237">
        <f>SUM(D66:D67)</f>
        <v>0</v>
      </c>
      <c r="E69" s="194"/>
    </row>
    <row r="70" spans="1:8" ht="15" customHeight="1">
      <c r="A70" s="214" t="s">
        <v>80</v>
      </c>
      <c r="B70" s="198"/>
      <c r="C70" s="220"/>
      <c r="D70" s="235"/>
      <c r="E70" s="235"/>
    </row>
    <row r="71" spans="1:8" ht="15" customHeight="1">
      <c r="A71" s="268" t="s">
        <v>81</v>
      </c>
      <c r="B71" s="268"/>
      <c r="C71" s="190"/>
      <c r="D71" s="236"/>
      <c r="E71" s="194"/>
    </row>
    <row r="72" spans="1:8" ht="15" customHeight="1">
      <c r="A72" s="268" t="s">
        <v>82</v>
      </c>
      <c r="B72" s="268"/>
      <c r="C72" s="190"/>
      <c r="D72" s="236"/>
      <c r="E72" s="194"/>
    </row>
    <row r="73" spans="1:8" ht="4.1500000000000004" customHeight="1">
      <c r="A73" s="189"/>
      <c r="B73" s="189"/>
      <c r="C73" s="193"/>
      <c r="D73" s="196"/>
      <c r="E73" s="195"/>
    </row>
    <row r="74" spans="1:8" ht="15" customHeight="1">
      <c r="A74" s="229"/>
      <c r="B74" s="226"/>
      <c r="C74" s="216"/>
      <c r="D74" s="237">
        <f>SUM(D71:D72)</f>
        <v>0</v>
      </c>
      <c r="E74" s="194"/>
    </row>
    <row r="75" spans="1:8" ht="19.149999999999999" customHeight="1">
      <c r="A75" s="269" t="s">
        <v>44</v>
      </c>
      <c r="B75" s="269"/>
      <c r="C75" s="216"/>
      <c r="D75" s="240">
        <f>D69+D74</f>
        <v>0</v>
      </c>
      <c r="E75" s="194"/>
    </row>
    <row r="76" spans="1:8" ht="19.149999999999999" customHeight="1" thickBot="1">
      <c r="A76" s="271" t="s">
        <v>75</v>
      </c>
      <c r="B76" s="271"/>
      <c r="C76" s="220"/>
      <c r="D76" s="200">
        <f>D75+D63</f>
        <v>0</v>
      </c>
      <c r="E76" s="194"/>
    </row>
    <row r="77" spans="1:8" ht="15" customHeight="1" thickTop="1">
      <c r="A77" s="241"/>
      <c r="B77" s="198"/>
      <c r="C77" s="220"/>
      <c r="D77" s="242"/>
      <c r="E77" s="242"/>
    </row>
    <row r="78" spans="1:8" ht="15" customHeight="1">
      <c r="A78" s="229"/>
      <c r="B78" s="198"/>
      <c r="C78" s="220"/>
      <c r="D78" s="230">
        <f>+D50-D76</f>
        <v>0</v>
      </c>
      <c r="E78" s="242"/>
    </row>
  </sheetData>
  <mergeCells count="21">
    <mergeCell ref="A71:B71"/>
    <mergeCell ref="A72:B72"/>
    <mergeCell ref="A75:B75"/>
    <mergeCell ref="A76:B76"/>
    <mergeCell ref="A67:B67"/>
    <mergeCell ref="A42:B42"/>
    <mergeCell ref="A43:B43"/>
    <mergeCell ref="A44:B44"/>
    <mergeCell ref="A50:B50"/>
    <mergeCell ref="A52:E52"/>
    <mergeCell ref="A59:B59"/>
    <mergeCell ref="A60:B60"/>
    <mergeCell ref="A61:B61"/>
    <mergeCell ref="A63:B63"/>
    <mergeCell ref="A66:B66"/>
    <mergeCell ref="A41:B41"/>
    <mergeCell ref="A1:E1"/>
    <mergeCell ref="A27:E27"/>
    <mergeCell ref="A28:E28"/>
    <mergeCell ref="A29:E29"/>
    <mergeCell ref="A36:B36"/>
  </mergeCells>
  <pageMargins left="0.31" right="0.14000000000000001" top="1.25" bottom="1" header="0.5" footer="0.5"/>
  <pageSetup paperSize="9" firstPageNumber="4" orientation="portrait" useFirstPageNumber="1" horizontalDpi="4294967292" verticalDpi="4294967292" r:id="rId1"/>
  <headerFooter alignWithMargins="0">
    <oddFooter>&amp;L&amp;F&amp;R&amp;G</oddFooter>
  </headerFooter>
  <rowBreaks count="2" manualBreakCount="2">
    <brk id="28" max="5" man="1"/>
    <brk id="51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zoomScaleNormal="100" workbookViewId="0">
      <selection activeCell="A4" sqref="A4"/>
    </sheetView>
  </sheetViews>
  <sheetFormatPr defaultRowHeight="12.75"/>
  <cols>
    <col min="1" max="1" width="5.42578125" style="171" customWidth="1"/>
    <col min="2" max="2" width="48.5703125" style="171" bestFit="1" customWidth="1"/>
    <col min="3" max="3" width="13.28515625" style="171" customWidth="1"/>
    <col min="4" max="4" width="2" style="244" bestFit="1" customWidth="1"/>
    <col min="5" max="6" width="13.28515625" style="171" customWidth="1"/>
    <col min="7" max="7" width="2.7109375" style="244" customWidth="1"/>
    <col min="8" max="8" width="13.28515625" style="171" customWidth="1"/>
    <col min="9" max="9" width="15.7109375" style="171" bestFit="1" customWidth="1"/>
    <col min="10" max="16384" width="9.140625" style="171"/>
  </cols>
  <sheetData>
    <row r="1" spans="1:8" ht="12.75" customHeight="1">
      <c r="A1" s="243" t="s">
        <v>83</v>
      </c>
    </row>
    <row r="2" spans="1:8" ht="12.75" customHeight="1">
      <c r="C2" s="245"/>
      <c r="E2" s="245"/>
      <c r="F2" s="245"/>
      <c r="G2" s="246"/>
      <c r="H2" s="245"/>
    </row>
    <row r="3" spans="1:8" ht="12.75" customHeight="1">
      <c r="A3" s="247" t="s">
        <v>84</v>
      </c>
      <c r="B3" s="247" t="s">
        <v>53</v>
      </c>
      <c r="C3" s="248" t="s">
        <v>85</v>
      </c>
      <c r="E3" s="248" t="s">
        <v>86</v>
      </c>
      <c r="F3" s="248" t="s">
        <v>87</v>
      </c>
      <c r="G3" s="246"/>
      <c r="H3" s="248" t="s">
        <v>88</v>
      </c>
    </row>
    <row r="4" spans="1:8" ht="12.75" customHeight="1">
      <c r="A4" s="173" t="s">
        <v>89</v>
      </c>
      <c r="B4" s="260" t="s">
        <v>57</v>
      </c>
      <c r="C4" s="249">
        <v>-75126508</v>
      </c>
      <c r="E4" s="175"/>
      <c r="F4" s="175"/>
      <c r="H4" s="249"/>
    </row>
    <row r="5" spans="1:8" ht="12.75" customHeight="1">
      <c r="A5" s="173" t="s">
        <v>90</v>
      </c>
      <c r="B5" s="260" t="s">
        <v>91</v>
      </c>
      <c r="C5" s="249">
        <v>25928882</v>
      </c>
      <c r="E5" s="175"/>
      <c r="F5" s="175"/>
      <c r="H5" s="249"/>
    </row>
    <row r="6" spans="1:8" ht="12.75" customHeight="1">
      <c r="A6" s="173" t="s">
        <v>105</v>
      </c>
      <c r="B6" s="174" t="s">
        <v>92</v>
      </c>
      <c r="C6" s="249">
        <v>6285718</v>
      </c>
      <c r="E6" s="175"/>
      <c r="F6" s="175"/>
      <c r="H6" s="249"/>
    </row>
    <row r="7" spans="1:8" ht="12.75" customHeight="1">
      <c r="A7" s="173" t="s">
        <v>113</v>
      </c>
      <c r="B7" s="260" t="s">
        <v>58</v>
      </c>
      <c r="C7" s="249">
        <v>0</v>
      </c>
      <c r="E7" s="175"/>
      <c r="F7" s="175"/>
      <c r="H7" s="249"/>
    </row>
    <row r="8" spans="1:8" ht="12.75" customHeight="1">
      <c r="A8" s="173" t="s">
        <v>93</v>
      </c>
      <c r="B8" s="174" t="s">
        <v>94</v>
      </c>
      <c r="C8" s="249">
        <v>19031114</v>
      </c>
      <c r="E8" s="175"/>
      <c r="F8" s="175"/>
      <c r="H8" s="249"/>
    </row>
    <row r="9" spans="1:8" ht="12.75" customHeight="1">
      <c r="A9" s="173" t="s">
        <v>114</v>
      </c>
      <c r="B9" s="174" t="s">
        <v>0</v>
      </c>
      <c r="C9" s="249">
        <v>342901</v>
      </c>
      <c r="E9" s="175"/>
      <c r="F9" s="175"/>
      <c r="H9" s="249"/>
    </row>
    <row r="10" spans="1:8" ht="12.75" customHeight="1">
      <c r="A10" s="173" t="s">
        <v>106</v>
      </c>
      <c r="B10" s="174" t="s">
        <v>95</v>
      </c>
      <c r="C10" s="249">
        <v>1523572</v>
      </c>
      <c r="E10" s="175"/>
      <c r="F10" s="175"/>
      <c r="H10" s="249"/>
    </row>
    <row r="11" spans="1:8" ht="12.75" customHeight="1">
      <c r="A11" s="173" t="s">
        <v>115</v>
      </c>
      <c r="B11" s="174" t="s">
        <v>109</v>
      </c>
      <c r="C11" s="249">
        <v>286321</v>
      </c>
      <c r="E11" s="175"/>
      <c r="F11" s="175"/>
      <c r="H11" s="249"/>
    </row>
    <row r="12" spans="1:8" ht="12.75" customHeight="1">
      <c r="A12" s="173" t="s">
        <v>116</v>
      </c>
      <c r="B12" s="174" t="s">
        <v>111</v>
      </c>
      <c r="C12" s="249">
        <v>292852</v>
      </c>
      <c r="E12" s="175"/>
      <c r="F12" s="175"/>
      <c r="H12" s="249"/>
    </row>
    <row r="13" spans="1:8" ht="12.75" customHeight="1">
      <c r="A13" s="173" t="s">
        <v>117</v>
      </c>
      <c r="B13" s="174" t="s">
        <v>110</v>
      </c>
      <c r="C13" s="249">
        <v>116800</v>
      </c>
      <c r="E13" s="175"/>
      <c r="F13" s="175"/>
      <c r="H13" s="249"/>
    </row>
    <row r="14" spans="1:8" ht="12.75" customHeight="1">
      <c r="A14" s="173" t="s">
        <v>118</v>
      </c>
      <c r="B14" s="174" t="s">
        <v>112</v>
      </c>
      <c r="C14" s="249">
        <v>98274</v>
      </c>
      <c r="E14" s="175"/>
      <c r="F14" s="175"/>
      <c r="H14" s="249"/>
    </row>
    <row r="15" spans="1:8" ht="12.75" customHeight="1">
      <c r="A15" s="173" t="s">
        <v>197</v>
      </c>
      <c r="B15" s="174" t="s">
        <v>198</v>
      </c>
      <c r="C15" s="249">
        <v>0</v>
      </c>
      <c r="E15" s="175"/>
      <c r="F15" s="175"/>
      <c r="H15" s="249"/>
    </row>
    <row r="16" spans="1:8" ht="12.75" customHeight="1">
      <c r="A16" s="173" t="s">
        <v>119</v>
      </c>
      <c r="B16" s="174" t="s">
        <v>120</v>
      </c>
      <c r="C16" s="249">
        <v>1778530</v>
      </c>
      <c r="E16" s="175"/>
      <c r="F16" s="175"/>
      <c r="H16" s="249"/>
    </row>
    <row r="17" spans="1:8" ht="12.75" customHeight="1">
      <c r="A17" s="173" t="s">
        <v>121</v>
      </c>
      <c r="B17" s="174" t="s">
        <v>122</v>
      </c>
      <c r="C17" s="249">
        <v>347928</v>
      </c>
      <c r="E17" s="175"/>
      <c r="F17" s="175"/>
      <c r="H17" s="249"/>
    </row>
    <row r="18" spans="1:8" ht="12.75" customHeight="1">
      <c r="A18" s="173" t="s">
        <v>96</v>
      </c>
      <c r="B18" s="174" t="s">
        <v>123</v>
      </c>
      <c r="C18" s="249">
        <v>5808044</v>
      </c>
      <c r="E18" s="175"/>
      <c r="F18" s="175"/>
      <c r="G18" s="250"/>
      <c r="H18" s="249"/>
    </row>
    <row r="19" spans="1:8" ht="12.75" customHeight="1">
      <c r="A19" s="173" t="s">
        <v>124</v>
      </c>
      <c r="B19" s="174" t="s">
        <v>125</v>
      </c>
      <c r="C19" s="249">
        <v>274512</v>
      </c>
      <c r="E19" s="175"/>
      <c r="F19" s="175"/>
      <c r="G19" s="251"/>
      <c r="H19" s="249"/>
    </row>
    <row r="20" spans="1:8" ht="12.75" customHeight="1">
      <c r="A20" s="173" t="s">
        <v>126</v>
      </c>
      <c r="B20" s="174" t="s">
        <v>127</v>
      </c>
      <c r="C20" s="249">
        <v>7634</v>
      </c>
      <c r="E20" s="175"/>
      <c r="F20" s="175"/>
      <c r="G20" s="251"/>
      <c r="H20" s="249"/>
    </row>
    <row r="21" spans="1:8" ht="12.75" customHeight="1">
      <c r="A21" s="173" t="s">
        <v>128</v>
      </c>
      <c r="B21" s="174" t="s">
        <v>129</v>
      </c>
      <c r="C21" s="249">
        <v>1316491</v>
      </c>
      <c r="E21" s="175"/>
      <c r="F21" s="175"/>
      <c r="G21" s="251"/>
      <c r="H21" s="249"/>
    </row>
    <row r="22" spans="1:8" ht="12.75" customHeight="1">
      <c r="A22" s="173" t="s">
        <v>130</v>
      </c>
      <c r="B22" s="174" t="s">
        <v>131</v>
      </c>
      <c r="C22" s="249">
        <v>282502</v>
      </c>
      <c r="E22" s="175"/>
      <c r="F22" s="175"/>
      <c r="G22" s="251"/>
      <c r="H22" s="249"/>
    </row>
    <row r="23" spans="1:8" ht="12.75" customHeight="1">
      <c r="A23" s="173" t="s">
        <v>132</v>
      </c>
      <c r="B23" s="174" t="s">
        <v>133</v>
      </c>
      <c r="C23" s="249">
        <v>3140888</v>
      </c>
      <c r="E23" s="175"/>
      <c r="F23" s="175"/>
      <c r="G23" s="251"/>
      <c r="H23" s="249"/>
    </row>
    <row r="24" spans="1:8" ht="12.75" customHeight="1">
      <c r="A24" s="173" t="s">
        <v>134</v>
      </c>
      <c r="B24" s="174" t="s">
        <v>135</v>
      </c>
      <c r="C24" s="249">
        <v>224342</v>
      </c>
      <c r="E24" s="252"/>
      <c r="F24" s="252"/>
      <c r="G24" s="251"/>
      <c r="H24" s="249"/>
    </row>
    <row r="25" spans="1:8" ht="12.75" customHeight="1">
      <c r="A25" s="173" t="s">
        <v>136</v>
      </c>
      <c r="B25" s="174" t="s">
        <v>137</v>
      </c>
      <c r="C25" s="249">
        <v>98285</v>
      </c>
      <c r="E25" s="252"/>
      <c r="F25" s="252"/>
      <c r="G25" s="251"/>
      <c r="H25" s="249"/>
    </row>
    <row r="26" spans="1:8" ht="12.75" customHeight="1">
      <c r="A26" s="173" t="s">
        <v>138</v>
      </c>
      <c r="B26" s="174" t="s">
        <v>59</v>
      </c>
      <c r="C26" s="249">
        <v>117928</v>
      </c>
      <c r="E26" s="252"/>
      <c r="F26" s="252"/>
      <c r="G26" s="251"/>
      <c r="H26" s="249"/>
    </row>
    <row r="27" spans="1:8" ht="12.75" customHeight="1">
      <c r="A27" s="173" t="s">
        <v>139</v>
      </c>
      <c r="B27" s="174" t="s">
        <v>140</v>
      </c>
      <c r="C27" s="249">
        <v>207628</v>
      </c>
      <c r="E27" s="252"/>
      <c r="F27" s="252"/>
      <c r="G27" s="251"/>
      <c r="H27" s="249"/>
    </row>
    <row r="28" spans="1:8" ht="12.75" customHeight="1">
      <c r="A28" s="173" t="s">
        <v>141</v>
      </c>
      <c r="B28" s="174" t="s">
        <v>97</v>
      </c>
      <c r="C28" s="249">
        <v>139990</v>
      </c>
      <c r="E28" s="252"/>
      <c r="F28" s="252"/>
      <c r="G28" s="251"/>
      <c r="H28" s="249"/>
    </row>
    <row r="29" spans="1:8" ht="12.75" customHeight="1">
      <c r="A29" s="173" t="s">
        <v>142</v>
      </c>
      <c r="B29" s="174" t="s">
        <v>143</v>
      </c>
      <c r="C29" s="249">
        <v>163770</v>
      </c>
      <c r="E29" s="252"/>
      <c r="F29" s="252"/>
      <c r="G29" s="251"/>
      <c r="H29" s="249"/>
    </row>
    <row r="30" spans="1:8" ht="12.75" customHeight="1">
      <c r="A30" s="173" t="s">
        <v>144</v>
      </c>
      <c r="B30" s="174" t="s">
        <v>145</v>
      </c>
      <c r="C30" s="172">
        <v>390773</v>
      </c>
      <c r="E30" s="252"/>
      <c r="F30" s="252"/>
      <c r="H30" s="172"/>
    </row>
    <row r="31" spans="1:8" ht="12.75" customHeight="1">
      <c r="A31" s="173" t="s">
        <v>146</v>
      </c>
      <c r="B31" s="174" t="s">
        <v>181</v>
      </c>
      <c r="C31" s="172">
        <v>115250</v>
      </c>
      <c r="E31" s="252"/>
      <c r="F31" s="252"/>
      <c r="H31" s="172"/>
    </row>
    <row r="32" spans="1:8" ht="12.75" customHeight="1">
      <c r="A32" s="173" t="s">
        <v>147</v>
      </c>
      <c r="B32" s="260" t="s">
        <v>148</v>
      </c>
      <c r="C32" s="172">
        <v>14427</v>
      </c>
      <c r="D32" s="253"/>
      <c r="E32" s="252"/>
      <c r="F32" s="252"/>
      <c r="G32" s="253"/>
      <c r="H32" s="172"/>
    </row>
    <row r="33" spans="1:9" ht="12.75" customHeight="1">
      <c r="A33" s="173" t="s">
        <v>149</v>
      </c>
      <c r="B33" s="174" t="s">
        <v>107</v>
      </c>
      <c r="C33" s="172">
        <v>0</v>
      </c>
      <c r="E33" s="252"/>
      <c r="F33" s="252"/>
      <c r="H33" s="172"/>
    </row>
    <row r="34" spans="1:9" ht="12.75" customHeight="1">
      <c r="A34" s="173" t="s">
        <v>150</v>
      </c>
      <c r="B34" s="174" t="s">
        <v>50</v>
      </c>
      <c r="C34" s="172">
        <v>-91131</v>
      </c>
      <c r="E34" s="252"/>
      <c r="F34" s="252"/>
      <c r="H34" s="172"/>
      <c r="I34" s="254"/>
    </row>
    <row r="35" spans="1:9" ht="12.75" customHeight="1">
      <c r="A35" s="173" t="s">
        <v>98</v>
      </c>
      <c r="B35" s="174" t="s">
        <v>56</v>
      </c>
      <c r="C35" s="172">
        <v>540407</v>
      </c>
      <c r="E35" s="252"/>
      <c r="F35" s="252"/>
      <c r="H35" s="172"/>
    </row>
    <row r="36" spans="1:9" ht="12.75" customHeight="1">
      <c r="A36" s="173" t="s">
        <v>233</v>
      </c>
      <c r="B36" s="174" t="s">
        <v>234</v>
      </c>
      <c r="C36" s="172">
        <v>120000</v>
      </c>
      <c r="E36" s="252"/>
      <c r="F36" s="252"/>
      <c r="H36" s="172"/>
    </row>
    <row r="37" spans="1:9" ht="12.75" customHeight="1">
      <c r="A37" s="173" t="s">
        <v>99</v>
      </c>
      <c r="B37" s="174" t="s">
        <v>67</v>
      </c>
      <c r="C37" s="172">
        <v>852413</v>
      </c>
      <c r="E37" s="252"/>
      <c r="F37" s="252"/>
      <c r="H37" s="172"/>
    </row>
    <row r="38" spans="1:9" ht="12.75" customHeight="1">
      <c r="A38" s="173" t="s">
        <v>182</v>
      </c>
      <c r="B38" s="174" t="s">
        <v>183</v>
      </c>
      <c r="C38" s="172">
        <v>15580000</v>
      </c>
      <c r="E38" s="252"/>
      <c r="F38" s="252"/>
      <c r="H38" s="172"/>
    </row>
    <row r="39" spans="1:9" ht="12.75" customHeight="1">
      <c r="A39" s="173" t="s">
        <v>151</v>
      </c>
      <c r="B39" s="174" t="s">
        <v>184</v>
      </c>
      <c r="C39" s="172">
        <v>3300000</v>
      </c>
      <c r="E39" s="252"/>
      <c r="F39" s="252"/>
      <c r="G39" s="253"/>
      <c r="H39" s="172"/>
      <c r="I39" s="254"/>
    </row>
    <row r="40" spans="1:9" ht="12.75" customHeight="1">
      <c r="A40" s="173" t="s">
        <v>152</v>
      </c>
      <c r="B40" s="174" t="s">
        <v>104</v>
      </c>
      <c r="C40" s="172">
        <v>4900000</v>
      </c>
      <c r="E40" s="252"/>
      <c r="F40" s="252"/>
      <c r="H40" s="172"/>
    </row>
    <row r="41" spans="1:9" ht="12.75" customHeight="1">
      <c r="A41" s="173" t="s">
        <v>153</v>
      </c>
      <c r="B41" s="174" t="s">
        <v>60</v>
      </c>
      <c r="C41" s="172">
        <v>9775000</v>
      </c>
      <c r="E41" s="252"/>
      <c r="F41" s="252"/>
      <c r="H41" s="172"/>
    </row>
    <row r="42" spans="1:9" ht="12.75" customHeight="1">
      <c r="A42" s="173" t="s">
        <v>154</v>
      </c>
      <c r="B42" s="174" t="s">
        <v>155</v>
      </c>
      <c r="C42" s="172">
        <v>6458320</v>
      </c>
      <c r="E42" s="252"/>
      <c r="F42" s="252"/>
      <c r="H42" s="172"/>
    </row>
    <row r="43" spans="1:9" ht="12.75" customHeight="1">
      <c r="A43" s="173" t="s">
        <v>179</v>
      </c>
      <c r="B43" s="174" t="s">
        <v>180</v>
      </c>
      <c r="C43" s="172">
        <v>-250000</v>
      </c>
      <c r="E43" s="252"/>
      <c r="F43" s="252"/>
      <c r="H43" s="172"/>
    </row>
    <row r="44" spans="1:9" ht="12.75" customHeight="1">
      <c r="A44" s="173" t="s">
        <v>175</v>
      </c>
      <c r="B44" s="174" t="s">
        <v>176</v>
      </c>
      <c r="C44" s="172">
        <v>460000</v>
      </c>
      <c r="E44" s="252"/>
      <c r="F44" s="252"/>
      <c r="H44" s="172"/>
    </row>
    <row r="45" spans="1:9" ht="12.75" customHeight="1">
      <c r="A45" s="173" t="s">
        <v>156</v>
      </c>
      <c r="B45" s="174" t="s">
        <v>157</v>
      </c>
      <c r="C45" s="172">
        <v>29285</v>
      </c>
      <c r="E45" s="252"/>
      <c r="F45" s="252"/>
      <c r="H45" s="172"/>
    </row>
    <row r="46" spans="1:9" ht="12.75" customHeight="1">
      <c r="A46" s="173" t="s">
        <v>158</v>
      </c>
      <c r="B46" s="260" t="s">
        <v>159</v>
      </c>
      <c r="C46" s="172">
        <v>1442344</v>
      </c>
      <c r="E46" s="252"/>
      <c r="F46" s="252"/>
      <c r="H46" s="172"/>
    </row>
    <row r="47" spans="1:9" ht="12.75" customHeight="1">
      <c r="A47" s="173" t="s">
        <v>160</v>
      </c>
      <c r="B47" s="260" t="s">
        <v>161</v>
      </c>
      <c r="C47" s="172">
        <v>920000</v>
      </c>
      <c r="E47" s="252"/>
      <c r="F47" s="252"/>
      <c r="H47" s="172"/>
    </row>
    <row r="48" spans="1:9" ht="12.75" customHeight="1">
      <c r="A48" s="173" t="s">
        <v>100</v>
      </c>
      <c r="B48" s="174" t="s">
        <v>76</v>
      </c>
      <c r="C48" s="172">
        <v>-1000000</v>
      </c>
      <c r="E48" s="252"/>
      <c r="F48" s="252"/>
      <c r="H48" s="172"/>
    </row>
    <row r="49" spans="1:9" ht="12.75" customHeight="1">
      <c r="A49" s="173" t="s">
        <v>177</v>
      </c>
      <c r="B49" s="174" t="s">
        <v>62</v>
      </c>
      <c r="C49" s="172">
        <v>-250000</v>
      </c>
      <c r="E49" s="252"/>
      <c r="F49" s="252"/>
      <c r="H49" s="172"/>
    </row>
    <row r="50" spans="1:9" ht="12.75" customHeight="1">
      <c r="A50" s="173" t="s">
        <v>162</v>
      </c>
      <c r="B50" s="174" t="s">
        <v>163</v>
      </c>
      <c r="C50" s="172">
        <v>-17887897</v>
      </c>
      <c r="E50" s="252"/>
      <c r="F50" s="252"/>
      <c r="H50" s="172"/>
      <c r="I50" s="255"/>
    </row>
    <row r="51" spans="1:9" ht="12.75" customHeight="1">
      <c r="A51" s="173" t="s">
        <v>101</v>
      </c>
      <c r="B51" s="174" t="s">
        <v>186</v>
      </c>
      <c r="C51" s="172">
        <v>-7415488</v>
      </c>
      <c r="E51" s="252"/>
      <c r="F51" s="252"/>
      <c r="H51" s="172"/>
      <c r="I51" s="255"/>
    </row>
    <row r="52" spans="1:9" ht="12.75" customHeight="1">
      <c r="A52" s="173" t="s">
        <v>178</v>
      </c>
      <c r="B52" s="174" t="s">
        <v>79</v>
      </c>
      <c r="C52" s="172">
        <v>-4009712</v>
      </c>
      <c r="E52" s="252"/>
      <c r="F52" s="252"/>
      <c r="H52" s="172"/>
      <c r="I52" s="255"/>
    </row>
    <row r="53" spans="1:9" ht="12.75" customHeight="1">
      <c r="A53" s="173" t="s">
        <v>164</v>
      </c>
      <c r="B53" s="174" t="s">
        <v>102</v>
      </c>
      <c r="C53" s="172">
        <v>-4311481</v>
      </c>
      <c r="E53" s="252"/>
      <c r="F53" s="252"/>
      <c r="H53" s="172"/>
      <c r="I53" s="255"/>
    </row>
    <row r="54" spans="1:9" ht="12.75" customHeight="1">
      <c r="A54" s="173" t="s">
        <v>165</v>
      </c>
      <c r="B54" s="174" t="s">
        <v>166</v>
      </c>
      <c r="C54" s="172">
        <v>-1442117</v>
      </c>
      <c r="D54" s="253"/>
      <c r="E54" s="252"/>
      <c r="F54" s="252"/>
      <c r="G54" s="253"/>
      <c r="H54" s="172"/>
      <c r="I54" s="255"/>
    </row>
    <row r="55" spans="1:9" ht="12.75" customHeight="1">
      <c r="A55" s="173" t="s">
        <v>167</v>
      </c>
      <c r="B55" s="174" t="s">
        <v>108</v>
      </c>
      <c r="C55" s="172">
        <v>-328272</v>
      </c>
      <c r="D55" s="253"/>
      <c r="E55" s="252"/>
      <c r="F55" s="252"/>
      <c r="G55" s="253"/>
      <c r="H55" s="172"/>
      <c r="I55" s="255"/>
    </row>
    <row r="56" spans="1:9" ht="12.75" customHeight="1">
      <c r="A56" s="173" t="s">
        <v>168</v>
      </c>
      <c r="B56" s="174" t="s">
        <v>169</v>
      </c>
      <c r="C56" s="172">
        <v>-628530</v>
      </c>
      <c r="E56" s="252"/>
      <c r="F56" s="252"/>
      <c r="H56" s="172"/>
    </row>
    <row r="57" spans="1:9" ht="12.75" customHeight="1">
      <c r="A57" s="173" t="s">
        <v>170</v>
      </c>
      <c r="B57" s="174" t="s">
        <v>103</v>
      </c>
      <c r="C57" s="172">
        <v>-753111</v>
      </c>
      <c r="E57" s="252"/>
      <c r="F57" s="252"/>
      <c r="H57" s="172"/>
    </row>
    <row r="58" spans="1:9" ht="12.75" customHeight="1">
      <c r="A58" s="173" t="s">
        <v>171</v>
      </c>
      <c r="B58" s="174" t="s">
        <v>172</v>
      </c>
      <c r="C58" s="172">
        <v>-177890</v>
      </c>
      <c r="E58" s="252"/>
      <c r="F58" s="252"/>
      <c r="H58" s="172"/>
    </row>
    <row r="59" spans="1:9" ht="12.75" customHeight="1">
      <c r="A59" s="173" t="s">
        <v>187</v>
      </c>
      <c r="B59" s="174" t="s">
        <v>188</v>
      </c>
      <c r="C59" s="172">
        <v>800000</v>
      </c>
      <c r="E59" s="252"/>
      <c r="F59" s="252"/>
      <c r="H59" s="172"/>
    </row>
    <row r="60" spans="1:9" ht="12.75" customHeight="1">
      <c r="A60" s="173" t="s">
        <v>189</v>
      </c>
      <c r="B60" s="174" t="s">
        <v>190</v>
      </c>
      <c r="C60" s="172">
        <v>200000</v>
      </c>
      <c r="E60" s="252"/>
      <c r="F60" s="252"/>
      <c r="H60" s="172"/>
    </row>
    <row r="61" spans="1:9" ht="12.75" customHeight="1">
      <c r="A61" s="173" t="s">
        <v>173</v>
      </c>
      <c r="B61" s="174" t="s">
        <v>174</v>
      </c>
      <c r="C61" s="172">
        <v>-40988</v>
      </c>
      <c r="D61" s="253"/>
      <c r="E61" s="252"/>
      <c r="F61" s="252"/>
      <c r="G61" s="253"/>
      <c r="H61" s="172"/>
    </row>
    <row r="62" spans="1:9" ht="12.75" customHeight="1" thickBot="1">
      <c r="A62" s="173"/>
      <c r="B62" s="174"/>
      <c r="C62" s="176">
        <f>SUM(C4:C61)</f>
        <v>0</v>
      </c>
      <c r="E62" s="176">
        <f>SUM(E4:E61)</f>
        <v>0</v>
      </c>
      <c r="F62" s="176">
        <f>SUM(F4:F61)</f>
        <v>0</v>
      </c>
      <c r="H62" s="176">
        <f>SUM(H4:H61)</f>
        <v>0</v>
      </c>
    </row>
    <row r="63" spans="1:9" ht="12.75" customHeight="1" thickTop="1">
      <c r="A63" s="173"/>
      <c r="B63" s="174"/>
    </row>
    <row r="64" spans="1:9" ht="12.75" customHeight="1">
      <c r="A64" s="173"/>
      <c r="B64" s="174"/>
    </row>
    <row r="65" spans="1:8" ht="12.75" customHeight="1">
      <c r="A65" s="173"/>
      <c r="B65" s="174"/>
    </row>
    <row r="66" spans="1:8" ht="12.75" customHeight="1">
      <c r="A66" s="173"/>
      <c r="B66" s="174"/>
    </row>
    <row r="67" spans="1:8" ht="12.75" customHeight="1">
      <c r="A67" s="173"/>
      <c r="B67" s="174"/>
      <c r="E67" s="175"/>
    </row>
    <row r="68" spans="1:8" ht="12.75" customHeight="1">
      <c r="A68" s="173"/>
      <c r="B68" s="174"/>
      <c r="C68" s="172"/>
      <c r="E68" s="172"/>
      <c r="F68" s="172"/>
      <c r="H68" s="172"/>
    </row>
    <row r="69" spans="1:8" ht="12.75" customHeight="1">
      <c r="A69" s="256"/>
      <c r="B69" s="174"/>
      <c r="C69" s="172"/>
      <c r="E69" s="172"/>
      <c r="H69" s="172"/>
    </row>
    <row r="70" spans="1:8" ht="12.75" customHeight="1">
      <c r="A70" s="173"/>
      <c r="B70" s="174"/>
      <c r="C70" s="172"/>
      <c r="H70" s="172"/>
    </row>
    <row r="71" spans="1:8" ht="12.75" customHeight="1">
      <c r="A71" s="173"/>
      <c r="B71" s="174"/>
    </row>
    <row r="72" spans="1:8" ht="12.75" customHeight="1">
      <c r="B72" s="174"/>
    </row>
    <row r="73" spans="1:8" ht="12.75" customHeight="1">
      <c r="B73" s="174"/>
    </row>
    <row r="74" spans="1:8" ht="12.75" customHeight="1">
      <c r="B74" s="174"/>
    </row>
    <row r="75" spans="1:8" ht="12.75" customHeight="1">
      <c r="B75" s="174"/>
    </row>
    <row r="76" spans="1:8" ht="12.75" customHeight="1">
      <c r="B76" s="174"/>
    </row>
    <row r="77" spans="1:8" ht="12.75" customHeight="1">
      <c r="B77" s="174"/>
    </row>
    <row r="78" spans="1:8" ht="12.75" customHeight="1">
      <c r="B78" s="174"/>
    </row>
    <row r="79" spans="1:8" ht="12.75" customHeight="1">
      <c r="B79" s="174"/>
    </row>
    <row r="80" spans="1:8" ht="12.75" customHeight="1">
      <c r="B80" s="174"/>
    </row>
    <row r="81" spans="2:2" ht="12.75" customHeight="1">
      <c r="B81" s="174"/>
    </row>
    <row r="82" spans="2:2" ht="12.75" customHeight="1">
      <c r="B82" s="174"/>
    </row>
    <row r="83" spans="2:2" ht="12.75" customHeight="1">
      <c r="B83" s="174"/>
    </row>
    <row r="84" spans="2:2" ht="12.75" customHeight="1">
      <c r="B84" s="174"/>
    </row>
    <row r="85" spans="2:2" ht="12.75" customHeight="1">
      <c r="B85" s="174"/>
    </row>
    <row r="86" spans="2:2" ht="12.75" customHeight="1">
      <c r="B86" s="174"/>
    </row>
    <row r="87" spans="2:2" ht="12.75" customHeight="1"/>
    <row r="88" spans="2:2" ht="12.75" customHeight="1"/>
    <row r="89" spans="2:2" ht="12.75" customHeight="1"/>
    <row r="90" spans="2:2" ht="12.75" customHeight="1"/>
    <row r="91" spans="2:2" ht="12.75" customHeight="1"/>
    <row r="92" spans="2:2" ht="12.75" customHeight="1"/>
  </sheetData>
  <printOptions horizontalCentered="1" gridLines="1"/>
  <pageMargins left="0.31496062992125984" right="0.15748031496062992" top="0.6692913385826772" bottom="0.98425196850393704" header="0.51181102362204722" footer="0.51181102362204722"/>
  <pageSetup paperSize="9" scale="59" pageOrder="overThenDown" orientation="portrait" r:id="rId1"/>
  <headerFooter alignWithMargins="0">
    <oddFooter>&amp;L&amp;F&amp;R&amp;G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08"/>
  <sheetViews>
    <sheetView topLeftCell="A3" zoomScaleNormal="100" zoomScalePageLayoutView="30" workbookViewId="0">
      <selection activeCell="P27" sqref="P27"/>
    </sheetView>
  </sheetViews>
  <sheetFormatPr defaultColWidth="9.140625" defaultRowHeight="12" outlineLevelRow="1" outlineLevelCol="1"/>
  <cols>
    <col min="1" max="1" width="31.42578125" style="133" customWidth="1"/>
    <col min="2" max="2" width="3.28515625" style="134" customWidth="1"/>
    <col min="3" max="4" width="6.5703125" style="168" customWidth="1"/>
    <col min="5" max="5" width="12" style="133" bestFit="1" customWidth="1"/>
    <col min="6" max="6" width="13.140625" style="133" customWidth="1"/>
    <col min="7" max="7" width="9.7109375" style="133" customWidth="1"/>
    <col min="8" max="8" width="0.85546875" style="142" customWidth="1"/>
    <col min="9" max="9" width="5.28515625" style="167" customWidth="1"/>
    <col min="10" max="10" width="10.85546875" style="133" customWidth="1"/>
    <col min="11" max="11" width="1.140625" style="142" customWidth="1"/>
    <col min="12" max="12" width="5" style="167" customWidth="1"/>
    <col min="13" max="13" width="10.85546875" style="133" customWidth="1"/>
    <col min="14" max="14" width="1.140625" style="142" customWidth="1"/>
    <col min="15" max="15" width="11.28515625" style="133" customWidth="1"/>
    <col min="16" max="16" width="4.7109375" style="138" customWidth="1"/>
    <col min="17" max="17" width="10.42578125" style="133" customWidth="1"/>
    <col min="18" max="18" width="9.28515625" style="133" customWidth="1"/>
    <col min="19" max="19" width="10.7109375" style="133" customWidth="1"/>
    <col min="20" max="20" width="10.85546875" style="133" customWidth="1"/>
    <col min="21" max="21" width="5.85546875" style="142" customWidth="1"/>
    <col min="22" max="22" width="9.42578125" style="142" hidden="1" customWidth="1" outlineLevel="1"/>
    <col min="23" max="23" width="9" style="142" hidden="1" customWidth="1" outlineLevel="1"/>
    <col min="24" max="24" width="10" style="142" hidden="1" customWidth="1" outlineLevel="1"/>
    <col min="25" max="25" width="10" style="142" customWidth="1" collapsed="1"/>
    <col min="26" max="26" width="7.5703125" style="140" hidden="1" customWidth="1" outlineLevel="1"/>
    <col min="27" max="27" width="9.140625" style="140" hidden="1" customWidth="1" outlineLevel="1"/>
    <col min="28" max="28" width="8.140625" style="140" hidden="1" customWidth="1" outlineLevel="1"/>
    <col min="29" max="30" width="7.5703125" style="142" hidden="1" customWidth="1" outlineLevel="1"/>
    <col min="31" max="31" width="7.5703125" style="142" customWidth="1" collapsed="1"/>
    <col min="32" max="235" width="7.5703125" style="133" customWidth="1"/>
    <col min="236" max="16384" width="9.140625" style="133"/>
  </cols>
  <sheetData>
    <row r="1" spans="1:31" s="13" customFormat="1" ht="12.75" hidden="1" outlineLevel="1">
      <c r="A1" s="1"/>
      <c r="B1" s="2"/>
      <c r="C1" s="3"/>
      <c r="D1" s="3"/>
      <c r="E1" s="4"/>
      <c r="F1" s="4"/>
      <c r="G1" s="1"/>
      <c r="H1" s="5"/>
      <c r="I1" s="6" t="s">
        <v>1</v>
      </c>
      <c r="J1" s="6"/>
      <c r="K1" s="7"/>
      <c r="L1" s="6" t="s">
        <v>2</v>
      </c>
      <c r="M1" s="6"/>
      <c r="N1" s="7"/>
      <c r="O1" s="4"/>
      <c r="P1" s="8"/>
      <c r="Q1" s="4"/>
      <c r="R1" s="4"/>
      <c r="S1" s="4"/>
      <c r="T1" s="4"/>
      <c r="U1" s="9"/>
      <c r="V1" s="10" t="s">
        <v>3</v>
      </c>
      <c r="W1" s="11"/>
      <c r="X1" s="11"/>
      <c r="Y1" s="9"/>
      <c r="Z1" s="12"/>
      <c r="AA1" s="12"/>
      <c r="AB1" s="12"/>
      <c r="AC1" s="9"/>
      <c r="AD1" s="9"/>
      <c r="AE1" s="9"/>
    </row>
    <row r="2" spans="1:31" s="27" customFormat="1" ht="36" hidden="1" outlineLevel="1">
      <c r="A2" s="14"/>
      <c r="B2" s="15"/>
      <c r="C2" s="16" t="s">
        <v>4</v>
      </c>
      <c r="D2" s="16"/>
      <c r="E2" s="17" t="s">
        <v>5</v>
      </c>
      <c r="F2" s="17" t="s">
        <v>6</v>
      </c>
      <c r="G2" s="18" t="s">
        <v>7</v>
      </c>
      <c r="H2" s="17"/>
      <c r="I2" s="19" t="s">
        <v>8</v>
      </c>
      <c r="J2" s="20" t="s">
        <v>9</v>
      </c>
      <c r="K2" s="17"/>
      <c r="L2" s="19" t="s">
        <v>8</v>
      </c>
      <c r="M2" s="20" t="s">
        <v>10</v>
      </c>
      <c r="N2" s="17"/>
      <c r="O2" s="21" t="s">
        <v>11</v>
      </c>
      <c r="P2" s="22" t="s">
        <v>12</v>
      </c>
      <c r="Q2" s="17" t="s">
        <v>13</v>
      </c>
      <c r="R2" s="17" t="s">
        <v>14</v>
      </c>
      <c r="S2" s="17" t="s">
        <v>15</v>
      </c>
      <c r="T2" s="17" t="s">
        <v>16</v>
      </c>
      <c r="U2" s="23"/>
      <c r="V2" s="24" t="s">
        <v>17</v>
      </c>
      <c r="W2" s="24" t="s">
        <v>18</v>
      </c>
      <c r="X2" s="24" t="s">
        <v>19</v>
      </c>
      <c r="Y2" s="23"/>
      <c r="Z2" s="25"/>
      <c r="AA2" s="25"/>
      <c r="AB2" s="25"/>
      <c r="AC2" s="26"/>
      <c r="AD2" s="26"/>
      <c r="AE2" s="23"/>
    </row>
    <row r="3" spans="1:31" s="34" customFormat="1" ht="22.5" customHeight="1" collapsed="1">
      <c r="A3" s="28" t="s">
        <v>20</v>
      </c>
      <c r="B3" s="29" t="s">
        <v>193</v>
      </c>
      <c r="C3" s="28"/>
      <c r="D3" s="28"/>
      <c r="E3" s="10"/>
      <c r="F3" s="10"/>
      <c r="G3" s="28"/>
      <c r="H3" s="30"/>
      <c r="I3" s="30"/>
      <c r="J3" s="31"/>
      <c r="K3" s="30"/>
      <c r="L3" s="30"/>
      <c r="M3" s="31"/>
      <c r="N3" s="30"/>
      <c r="O3" s="30"/>
      <c r="P3" s="32"/>
      <c r="Q3" s="33"/>
      <c r="R3" s="32"/>
      <c r="S3" s="32"/>
      <c r="T3" s="32"/>
      <c r="X3" s="32"/>
      <c r="Y3" s="32"/>
      <c r="Z3" s="32"/>
      <c r="AA3" s="35"/>
      <c r="AB3" s="35"/>
      <c r="AC3" s="32"/>
      <c r="AD3" s="32"/>
      <c r="AE3" s="32"/>
    </row>
    <row r="4" spans="1:31" s="34" customFormat="1" ht="19.5" customHeight="1">
      <c r="A4" s="36" t="s">
        <v>21</v>
      </c>
      <c r="B4" s="37" t="s">
        <v>200</v>
      </c>
      <c r="C4" s="36"/>
      <c r="D4" s="36"/>
      <c r="E4" s="38"/>
      <c r="F4" s="39"/>
      <c r="G4" s="36"/>
      <c r="H4" s="30"/>
      <c r="I4" s="30"/>
      <c r="J4" s="40"/>
      <c r="K4" s="41"/>
      <c r="L4" s="30"/>
      <c r="M4" s="40"/>
      <c r="N4" s="41"/>
      <c r="O4" s="30"/>
      <c r="P4" s="32"/>
      <c r="Q4" s="33"/>
      <c r="S4" s="32"/>
      <c r="X4" s="32"/>
      <c r="Y4" s="32"/>
      <c r="Z4" s="32"/>
      <c r="AA4" s="35"/>
      <c r="AB4" s="35"/>
      <c r="AC4" s="32"/>
      <c r="AD4" s="32"/>
      <c r="AE4" s="32"/>
    </row>
    <row r="5" spans="1:31" s="34" customFormat="1" ht="11.25" customHeight="1" thickBot="1">
      <c r="A5" s="42"/>
      <c r="B5" s="43"/>
      <c r="C5" s="42"/>
      <c r="D5" s="42"/>
      <c r="E5" s="44"/>
      <c r="F5" s="32"/>
      <c r="G5" s="42"/>
      <c r="H5" s="30"/>
      <c r="I5" s="30"/>
      <c r="J5" s="40"/>
      <c r="K5" s="41"/>
      <c r="L5" s="30"/>
      <c r="M5" s="40"/>
      <c r="N5" s="41"/>
      <c r="O5" s="30"/>
      <c r="P5" s="32"/>
      <c r="Q5" s="33"/>
      <c r="S5" s="32"/>
      <c r="X5" s="32"/>
      <c r="Y5" s="32"/>
      <c r="Z5" s="32"/>
      <c r="AA5" s="35"/>
      <c r="AB5" s="35"/>
      <c r="AC5" s="32"/>
      <c r="AD5" s="32"/>
      <c r="AE5" s="32"/>
    </row>
    <row r="6" spans="1:31" s="34" customFormat="1" ht="13.5">
      <c r="A6" s="45" t="s">
        <v>22</v>
      </c>
      <c r="B6" s="46">
        <v>12</v>
      </c>
      <c r="E6" s="47"/>
      <c r="F6" s="47"/>
      <c r="G6" s="45"/>
      <c r="H6" s="48"/>
      <c r="I6" s="40"/>
      <c r="J6" s="49"/>
      <c r="K6" s="48"/>
      <c r="L6" s="40"/>
      <c r="M6" s="49"/>
      <c r="N6" s="48"/>
      <c r="O6" s="47"/>
      <c r="P6" s="50"/>
      <c r="U6" s="32"/>
      <c r="V6" s="10" t="s">
        <v>3</v>
      </c>
      <c r="W6" s="10"/>
      <c r="X6" s="10"/>
      <c r="Y6" s="32"/>
      <c r="Z6" s="51" t="s">
        <v>23</v>
      </c>
      <c r="AA6" s="52"/>
      <c r="AB6" s="52"/>
      <c r="AC6" s="53"/>
      <c r="AD6" s="54"/>
      <c r="AE6" s="32"/>
    </row>
    <row r="7" spans="1:31" s="13" customFormat="1" ht="12.75">
      <c r="A7" s="1"/>
      <c r="B7" s="2"/>
      <c r="C7" s="3"/>
      <c r="D7" s="3"/>
      <c r="E7" s="4"/>
      <c r="F7" s="4"/>
      <c r="G7" s="1"/>
      <c r="H7" s="5"/>
      <c r="I7" s="6" t="s">
        <v>1</v>
      </c>
      <c r="J7" s="6"/>
      <c r="K7" s="7"/>
      <c r="L7" s="6" t="s">
        <v>2</v>
      </c>
      <c r="M7" s="6"/>
      <c r="N7" s="7"/>
      <c r="O7" s="4"/>
      <c r="P7" s="8"/>
      <c r="Q7" s="4"/>
      <c r="R7" s="4"/>
      <c r="S7" s="4"/>
      <c r="T7" s="4"/>
      <c r="U7" s="9"/>
      <c r="V7" s="9"/>
      <c r="W7" s="9"/>
      <c r="X7" s="9"/>
      <c r="Y7" s="9"/>
      <c r="Z7" s="55"/>
      <c r="AA7" s="12"/>
      <c r="AB7" s="12"/>
      <c r="AC7" s="56"/>
      <c r="AD7" s="57"/>
      <c r="AE7" s="9"/>
    </row>
    <row r="8" spans="1:31" s="27" customFormat="1" ht="36">
      <c r="A8" s="18" t="s">
        <v>24</v>
      </c>
      <c r="B8" s="15"/>
      <c r="C8" s="18" t="s">
        <v>4</v>
      </c>
      <c r="D8" s="18"/>
      <c r="E8" s="20" t="s">
        <v>5</v>
      </c>
      <c r="F8" s="20" t="s">
        <v>6</v>
      </c>
      <c r="G8" s="18" t="s">
        <v>7</v>
      </c>
      <c r="H8" s="17"/>
      <c r="I8" s="19" t="s">
        <v>8</v>
      </c>
      <c r="J8" s="20" t="s">
        <v>9</v>
      </c>
      <c r="K8" s="17"/>
      <c r="L8" s="19" t="s">
        <v>8</v>
      </c>
      <c r="M8" s="20" t="s">
        <v>10</v>
      </c>
      <c r="N8" s="17"/>
      <c r="O8" s="58" t="s">
        <v>11</v>
      </c>
      <c r="P8" s="59" t="s">
        <v>12</v>
      </c>
      <c r="Q8" s="20" t="s">
        <v>13</v>
      </c>
      <c r="R8" s="20" t="s">
        <v>14</v>
      </c>
      <c r="S8" s="20" t="s">
        <v>15</v>
      </c>
      <c r="T8" s="20" t="s">
        <v>16</v>
      </c>
      <c r="U8" s="23"/>
      <c r="V8" s="24" t="s">
        <v>17</v>
      </c>
      <c r="W8" s="24" t="s">
        <v>18</v>
      </c>
      <c r="X8" s="24" t="s">
        <v>19</v>
      </c>
      <c r="Y8" s="23"/>
      <c r="Z8" s="60" t="s">
        <v>25</v>
      </c>
      <c r="AA8" s="25" t="s">
        <v>26</v>
      </c>
      <c r="AB8" s="25" t="s">
        <v>27</v>
      </c>
      <c r="AC8" s="25" t="s">
        <v>28</v>
      </c>
      <c r="AD8" s="61" t="s">
        <v>29</v>
      </c>
      <c r="AE8" s="23"/>
    </row>
    <row r="9" spans="1:31" s="27" customFormat="1" ht="12.75">
      <c r="A9" s="14"/>
      <c r="B9" s="15"/>
      <c r="C9" s="16"/>
      <c r="D9" s="16"/>
      <c r="E9" s="17"/>
      <c r="F9" s="17"/>
      <c r="G9" s="16"/>
      <c r="H9" s="17"/>
      <c r="I9" s="62"/>
      <c r="J9" s="63"/>
      <c r="K9" s="17"/>
      <c r="L9" s="62"/>
      <c r="M9" s="63"/>
      <c r="N9" s="17"/>
      <c r="O9" s="21"/>
      <c r="P9" s="22"/>
      <c r="Q9" s="17"/>
      <c r="R9" s="17"/>
      <c r="S9" s="17"/>
      <c r="T9" s="17"/>
      <c r="U9" s="23"/>
      <c r="V9" s="23"/>
      <c r="W9" s="23"/>
      <c r="X9" s="23"/>
      <c r="Y9" s="23"/>
      <c r="Z9" s="60"/>
      <c r="AA9" s="25"/>
      <c r="AB9" s="25"/>
      <c r="AC9" s="26"/>
      <c r="AD9" s="64"/>
      <c r="AE9" s="23"/>
    </row>
    <row r="10" spans="1:31" s="13" customFormat="1">
      <c r="A10" s="65" t="s">
        <v>30</v>
      </c>
      <c r="B10" s="66"/>
      <c r="C10" s="67"/>
      <c r="D10" s="67"/>
      <c r="E10" s="68"/>
      <c r="F10" s="68"/>
      <c r="G10" s="65"/>
      <c r="H10" s="69"/>
      <c r="I10" s="70"/>
      <c r="J10" s="71"/>
      <c r="K10" s="69"/>
      <c r="L10" s="70"/>
      <c r="M10" s="71"/>
      <c r="N10" s="69"/>
      <c r="O10" s="72"/>
      <c r="P10" s="73"/>
      <c r="Q10" s="72"/>
      <c r="R10" s="72"/>
      <c r="S10" s="72"/>
      <c r="T10" s="72"/>
      <c r="U10" s="74"/>
      <c r="V10" s="74"/>
      <c r="W10" s="74"/>
      <c r="X10" s="74"/>
      <c r="Y10" s="74"/>
      <c r="Z10" s="55"/>
      <c r="AA10" s="12"/>
      <c r="AB10" s="12"/>
      <c r="AC10" s="69"/>
      <c r="AD10" s="75"/>
      <c r="AE10" s="9"/>
    </row>
    <row r="11" spans="1:31" s="13" customFormat="1">
      <c r="A11" s="65"/>
      <c r="B11" s="66"/>
      <c r="C11" s="67"/>
      <c r="D11" s="67"/>
      <c r="E11" s="68"/>
      <c r="F11" s="68"/>
      <c r="G11" s="65"/>
      <c r="H11" s="69"/>
      <c r="I11" s="70"/>
      <c r="J11" s="71"/>
      <c r="K11" s="69"/>
      <c r="L11" s="70"/>
      <c r="M11" s="71"/>
      <c r="N11" s="69"/>
      <c r="O11" s="72"/>
      <c r="P11" s="73"/>
      <c r="Q11" s="72"/>
      <c r="R11" s="72"/>
      <c r="S11" s="72"/>
      <c r="T11" s="72"/>
      <c r="U11" s="74"/>
      <c r="V11" s="74"/>
      <c r="W11" s="74"/>
      <c r="X11" s="74"/>
      <c r="Y11" s="74"/>
      <c r="Z11" s="55"/>
      <c r="AA11" s="12"/>
      <c r="AB11" s="12"/>
      <c r="AC11" s="69"/>
      <c r="AD11" s="75"/>
      <c r="AE11" s="9"/>
    </row>
    <row r="12" spans="1:31" s="13" customFormat="1">
      <c r="A12" s="76" t="s">
        <v>191</v>
      </c>
      <c r="B12" s="77"/>
      <c r="C12" s="78">
        <v>2005</v>
      </c>
      <c r="D12" s="78"/>
      <c r="E12" s="79"/>
      <c r="F12" s="79">
        <v>3420000</v>
      </c>
      <c r="G12" s="79"/>
      <c r="H12" s="80"/>
      <c r="I12" s="81"/>
      <c r="J12" s="82"/>
      <c r="K12" s="80"/>
      <c r="L12" s="81"/>
      <c r="M12" s="82"/>
      <c r="N12" s="80"/>
      <c r="O12" s="83">
        <f>IF(AND(E12&gt;0,J12&gt;0),"villa",E12+J12)</f>
        <v>0</v>
      </c>
      <c r="P12" s="84"/>
      <c r="Q12" s="85">
        <f>+IF(G12&gt;0,AC12,AD12)</f>
        <v>0</v>
      </c>
      <c r="R12" s="83" t="str">
        <f>IF(M12&gt;0,"VILLA",IF(M12&lt;0,E12-F12+J12-Q12+M12,"0"))</f>
        <v>0</v>
      </c>
      <c r="S12" s="83">
        <f>IF(M12&lt;0,0,F12+Q12)</f>
        <v>3420000</v>
      </c>
      <c r="T12" s="83">
        <f>IF(M12&lt;0,0,O12-S12)</f>
        <v>-3420000</v>
      </c>
      <c r="U12" s="86"/>
      <c r="V12" s="86">
        <f>+IF($M12&lt;0,E12+J12,0)</f>
        <v>0</v>
      </c>
      <c r="W12" s="86">
        <f>+IF($M12&lt;0,F12+Q12,0)</f>
        <v>0</v>
      </c>
      <c r="X12" s="86">
        <f>+V12-W12</f>
        <v>0</v>
      </c>
      <c r="Y12" s="86"/>
      <c r="Z12" s="55">
        <f>IF(J12&gt;0,I12,0)</f>
        <v>0</v>
      </c>
      <c r="AA12" s="12">
        <f>IF(M12&lt;0,L12,0)</f>
        <v>0</v>
      </c>
      <c r="AB12" s="12">
        <f>IF(AND(Z12=0,AA12=0),MAN,IF(AND(Z12&gt;0,AA12&gt;0),AA12-Z12,IF(Z12&gt;0,MAN-Z12+1,AA12-1)))</f>
        <v>12</v>
      </c>
      <c r="AC12" s="69">
        <f>ROUND(INT(MAX(IF((F12+O12*P12*AB12/12)&gt;(O12-G12),(O12-G12)-F12,(O12-G12)*P12*AB12/12),0)+0.5),0)</f>
        <v>0</v>
      </c>
      <c r="AD12" s="75">
        <f>ROUND(INT(MAX(IF((F12+O12*P12*AB12/12)&gt;(1*O12),1*O12-F12,O12*P12*AB12/12),0)+0.5),0)</f>
        <v>0</v>
      </c>
      <c r="AE12" s="9"/>
    </row>
    <row r="13" spans="1:31" s="13" customFormat="1" ht="6" customHeight="1">
      <c r="A13" s="87"/>
      <c r="B13" s="77"/>
      <c r="C13" s="88"/>
      <c r="D13" s="88"/>
      <c r="E13" s="89"/>
      <c r="F13" s="89"/>
      <c r="G13" s="90"/>
      <c r="H13" s="80"/>
      <c r="I13" s="91"/>
      <c r="J13" s="92"/>
      <c r="K13" s="80"/>
      <c r="L13" s="91"/>
      <c r="M13" s="92"/>
      <c r="N13" s="80"/>
      <c r="O13" s="83"/>
      <c r="P13" s="73"/>
      <c r="Q13" s="83"/>
      <c r="R13" s="83"/>
      <c r="S13" s="83"/>
      <c r="T13" s="83"/>
      <c r="U13" s="86"/>
      <c r="V13" s="86"/>
      <c r="W13" s="86"/>
      <c r="X13" s="86"/>
      <c r="Y13" s="86"/>
      <c r="Z13" s="55"/>
      <c r="AA13" s="12"/>
      <c r="AB13" s="12"/>
      <c r="AC13" s="69"/>
      <c r="AD13" s="75"/>
      <c r="AE13" s="9"/>
    </row>
    <row r="14" spans="1:31" s="13" customFormat="1" ht="12.75">
      <c r="A14" s="93" t="s">
        <v>31</v>
      </c>
      <c r="B14" s="77"/>
      <c r="C14" s="88"/>
      <c r="D14" s="88"/>
      <c r="E14" s="94">
        <f>SUM(E12:E13)</f>
        <v>0</v>
      </c>
      <c r="F14" s="94">
        <f>SUM(F12:F13)</f>
        <v>3420000</v>
      </c>
      <c r="G14" s="94">
        <f>SUM(G12:G13)</f>
        <v>0</v>
      </c>
      <c r="H14" s="95"/>
      <c r="I14" s="95"/>
      <c r="J14" s="94">
        <f>SUM(J12:J13)</f>
        <v>0</v>
      </c>
      <c r="K14" s="95"/>
      <c r="L14" s="95"/>
      <c r="M14" s="94">
        <f>SUM(M12:M13)</f>
        <v>0</v>
      </c>
      <c r="N14" s="95"/>
      <c r="O14" s="94">
        <f>SUM(O12:O13)</f>
        <v>0</v>
      </c>
      <c r="P14" s="96"/>
      <c r="Q14" s="94">
        <f>SUM(Q12:Q13)</f>
        <v>0</v>
      </c>
      <c r="R14" s="94">
        <f>SUM(R12:R13)</f>
        <v>0</v>
      </c>
      <c r="S14" s="94">
        <f>SUM(S12:S13)</f>
        <v>3420000</v>
      </c>
      <c r="T14" s="94">
        <f>SUM(T12:T13)</f>
        <v>-3420000</v>
      </c>
      <c r="U14" s="86"/>
      <c r="V14" s="94">
        <f>SUM(V12:V13)</f>
        <v>0</v>
      </c>
      <c r="W14" s="94">
        <f>SUM(W12:W13)</f>
        <v>0</v>
      </c>
      <c r="X14" s="94">
        <f>SUM(X12:X13)</f>
        <v>0</v>
      </c>
      <c r="Y14" s="86"/>
      <c r="Z14" s="55"/>
      <c r="AA14" s="12"/>
      <c r="AB14" s="12"/>
      <c r="AC14" s="69"/>
      <c r="AD14" s="75"/>
      <c r="AE14" s="9"/>
    </row>
    <row r="15" spans="1:31" s="13" customFormat="1" ht="12.75">
      <c r="A15" s="97"/>
      <c r="B15" s="77"/>
      <c r="C15" s="88"/>
      <c r="D15" s="88"/>
      <c r="E15" s="89"/>
      <c r="F15" s="89"/>
      <c r="G15" s="90"/>
      <c r="H15" s="95"/>
      <c r="I15" s="95"/>
      <c r="J15" s="89"/>
      <c r="K15" s="95"/>
      <c r="L15" s="95"/>
      <c r="M15" s="89"/>
      <c r="N15" s="95"/>
      <c r="O15" s="89"/>
      <c r="P15" s="98"/>
      <c r="Q15" s="89"/>
      <c r="R15" s="89"/>
      <c r="S15" s="89"/>
      <c r="T15" s="89"/>
      <c r="U15" s="86"/>
      <c r="V15" s="86"/>
      <c r="W15" s="86"/>
      <c r="X15" s="86"/>
      <c r="Y15" s="86"/>
      <c r="Z15" s="55"/>
      <c r="AA15" s="12"/>
      <c r="AB15" s="12"/>
      <c r="AC15" s="69"/>
      <c r="AD15" s="75"/>
      <c r="AE15" s="9"/>
    </row>
    <row r="16" spans="1:31" s="13" customFormat="1" ht="12.75" hidden="1" outlineLevel="1">
      <c r="A16" s="65" t="s">
        <v>32</v>
      </c>
      <c r="B16" s="66"/>
      <c r="C16" s="99"/>
      <c r="D16" s="99"/>
      <c r="E16" s="100"/>
      <c r="F16" s="100"/>
      <c r="G16" s="101"/>
      <c r="H16" s="102"/>
      <c r="I16" s="103"/>
      <c r="J16" s="100"/>
      <c r="K16" s="102"/>
      <c r="L16" s="103"/>
      <c r="M16" s="100"/>
      <c r="N16" s="102"/>
      <c r="O16" s="100"/>
      <c r="P16" s="8"/>
      <c r="Q16" s="85"/>
      <c r="R16" s="85"/>
      <c r="S16" s="85"/>
      <c r="T16" s="85"/>
      <c r="U16" s="104"/>
      <c r="V16" s="104"/>
      <c r="W16" s="104"/>
      <c r="X16" s="104"/>
      <c r="Y16" s="104"/>
      <c r="Z16" s="55"/>
      <c r="AA16" s="12"/>
      <c r="AB16" s="12"/>
      <c r="AC16" s="56"/>
      <c r="AD16" s="57"/>
      <c r="AE16" s="9"/>
    </row>
    <row r="17" spans="1:31" s="13" customFormat="1" ht="12.75" hidden="1" outlineLevel="1">
      <c r="A17" s="105"/>
      <c r="B17" s="77"/>
      <c r="C17" s="106"/>
      <c r="D17" s="106"/>
      <c r="E17" s="89"/>
      <c r="F17" s="89"/>
      <c r="G17" s="103"/>
      <c r="H17" s="80"/>
      <c r="I17" s="91"/>
      <c r="J17" s="92"/>
      <c r="K17" s="80"/>
      <c r="L17" s="91"/>
      <c r="M17" s="92"/>
      <c r="N17" s="80"/>
      <c r="O17" s="83"/>
      <c r="P17" s="8"/>
      <c r="Q17" s="85"/>
      <c r="R17" s="83"/>
      <c r="S17" s="83"/>
      <c r="T17" s="83"/>
      <c r="U17" s="86"/>
      <c r="V17" s="86"/>
      <c r="W17" s="86"/>
      <c r="X17" s="86"/>
      <c r="Y17" s="86"/>
      <c r="Z17" s="55"/>
      <c r="AA17" s="12"/>
      <c r="AB17" s="12"/>
      <c r="AC17" s="69"/>
      <c r="AD17" s="75"/>
      <c r="AE17" s="9"/>
    </row>
    <row r="18" spans="1:31" s="13" customFormat="1" hidden="1" outlineLevel="1">
      <c r="A18" s="76"/>
      <c r="B18" s="77"/>
      <c r="C18" s="78"/>
      <c r="D18" s="78"/>
      <c r="E18" s="79"/>
      <c r="F18" s="79"/>
      <c r="G18" s="79"/>
      <c r="H18" s="80"/>
      <c r="I18" s="81"/>
      <c r="J18" s="82"/>
      <c r="K18" s="80"/>
      <c r="L18" s="81"/>
      <c r="M18" s="82"/>
      <c r="N18" s="80"/>
      <c r="O18" s="83">
        <f>IF(AND(E18&gt;0,J18&gt;0),"villa",E18+J18)</f>
        <v>0</v>
      </c>
      <c r="P18" s="84"/>
      <c r="Q18" s="85">
        <f>+IF(G18&gt;0,AC18,AD18)</f>
        <v>0</v>
      </c>
      <c r="R18" s="83" t="str">
        <f>IF(M18&gt;0,"VILLA",IF(M18&lt;0,E18-F18+J18-Q18+M18,"0"))</f>
        <v>0</v>
      </c>
      <c r="S18" s="83">
        <f>IF(M18&lt;0,0,F18+Q18)</f>
        <v>0</v>
      </c>
      <c r="T18" s="83">
        <f>IF(M18&lt;0,0,O18-S18)</f>
        <v>0</v>
      </c>
      <c r="U18" s="86"/>
      <c r="V18" s="86">
        <f>+IF($M18&lt;0,E18+J18,0)</f>
        <v>0</v>
      </c>
      <c r="W18" s="86">
        <f>+IF($M18&lt;0,F18+Q18,0)</f>
        <v>0</v>
      </c>
      <c r="X18" s="86">
        <f>+V18-W18</f>
        <v>0</v>
      </c>
      <c r="Y18" s="86"/>
      <c r="Z18" s="55">
        <f>IF(J18&gt;0,I18,0)</f>
        <v>0</v>
      </c>
      <c r="AA18" s="12">
        <f>IF(M18&lt;0,L18,0)</f>
        <v>0</v>
      </c>
      <c r="AB18" s="12">
        <f>IF(AND(Z18=0,AA18=0),MAN,IF(AND(Z18&gt;0,AA18&gt;0),AA18-Z18,IF(Z18&gt;0,MAN-Z18+1,AA18-1)))</f>
        <v>12</v>
      </c>
      <c r="AC18" s="69">
        <f>ROUND(INT(MAX(IF((F18+O18*P18*AB18/12)&gt;(O18-G18),(O18-G18)-F18,(O18-G18)*P18*AB18/12),0)+0.5),0)</f>
        <v>0</v>
      </c>
      <c r="AD18" s="75">
        <f>ROUND(INT(MAX(IF((F18+O18*P18*AB18/12)&gt;(1*O18),1*O18-F18,O18*P18*AB18/12),0)+0.5),0)</f>
        <v>0</v>
      </c>
      <c r="AE18" s="9"/>
    </row>
    <row r="19" spans="1:31" s="13" customFormat="1" hidden="1" outlineLevel="1">
      <c r="A19" s="76"/>
      <c r="B19" s="77"/>
      <c r="C19" s="78"/>
      <c r="D19" s="78"/>
      <c r="E19" s="79"/>
      <c r="F19" s="79"/>
      <c r="G19" s="79"/>
      <c r="H19" s="80"/>
      <c r="I19" s="81"/>
      <c r="J19" s="82"/>
      <c r="K19" s="80"/>
      <c r="L19" s="81"/>
      <c r="M19" s="82"/>
      <c r="N19" s="80"/>
      <c r="O19" s="83">
        <f>IF(AND(E19&gt;0,J19&gt;0),"villa",E19+J19)</f>
        <v>0</v>
      </c>
      <c r="P19" s="84"/>
      <c r="Q19" s="85">
        <f>+IF(G19&gt;0,AC19,AD19)</f>
        <v>0</v>
      </c>
      <c r="R19" s="83" t="str">
        <f>IF(M19&gt;0,"VILLA",IF(M19&lt;0,E19-F19+J19-Q19+M19,"0"))</f>
        <v>0</v>
      </c>
      <c r="S19" s="83">
        <f>IF(M19&lt;0,0,F19+Q19)</f>
        <v>0</v>
      </c>
      <c r="T19" s="83">
        <f>IF(M19&lt;0,0,O19-S19)</f>
        <v>0</v>
      </c>
      <c r="U19" s="86"/>
      <c r="V19" s="86">
        <f>+IF($M19&lt;0,E19+J19,0)</f>
        <v>0</v>
      </c>
      <c r="W19" s="86">
        <f>+IF($M19&lt;0,F19+Q19,0)</f>
        <v>0</v>
      </c>
      <c r="X19" s="86">
        <f>+V19-W19</f>
        <v>0</v>
      </c>
      <c r="Y19" s="86"/>
      <c r="Z19" s="55">
        <f>IF(J19&gt;0,I19,0)</f>
        <v>0</v>
      </c>
      <c r="AA19" s="12">
        <f>IF(M19&lt;0,L19,0)</f>
        <v>0</v>
      </c>
      <c r="AB19" s="12">
        <f>IF(AND(Z19=0,AA19=0),MAN,IF(AND(Z19&gt;0,AA19&gt;0),AA19-Z19,IF(Z19&gt;0,MAN-Z19+1,AA19-1)))</f>
        <v>12</v>
      </c>
      <c r="AC19" s="69">
        <f>ROUND(INT(MAX(IF((F19+O19*P19*AB19/12)&gt;(O19-G19),(O19-G19)-F19,(O19-G19)*P19*AB19/12),0)+0.5),0)</f>
        <v>0</v>
      </c>
      <c r="AD19" s="75">
        <f>ROUND(INT(MAX(IF((F19+O19*P19*AB19/12)&gt;(1*O19),1*O19-F19,O19*P19*AB19/12),0)+0.5),0)</f>
        <v>0</v>
      </c>
      <c r="AE19" s="9"/>
    </row>
    <row r="20" spans="1:31" s="13" customFormat="1" ht="6.75" hidden="1" customHeight="1" outlineLevel="1">
      <c r="A20" s="107"/>
      <c r="B20" s="88"/>
      <c r="C20" s="106"/>
      <c r="D20" s="106"/>
      <c r="E20" s="92"/>
      <c r="F20" s="92"/>
      <c r="G20" s="108"/>
      <c r="H20" s="80"/>
      <c r="I20" s="91"/>
      <c r="J20" s="92"/>
      <c r="K20" s="80"/>
      <c r="L20" s="91"/>
      <c r="M20" s="92"/>
      <c r="N20" s="80"/>
      <c r="O20" s="83"/>
      <c r="P20" s="8"/>
      <c r="Q20" s="83"/>
      <c r="R20" s="83"/>
      <c r="S20" s="83"/>
      <c r="T20" s="83"/>
      <c r="U20" s="86"/>
      <c r="V20" s="86"/>
      <c r="W20" s="86"/>
      <c r="X20" s="86"/>
      <c r="Y20" s="86"/>
      <c r="Z20" s="55"/>
      <c r="AA20" s="12"/>
      <c r="AB20" s="12"/>
      <c r="AC20" s="69"/>
      <c r="AD20" s="75"/>
      <c r="AE20" s="9"/>
    </row>
    <row r="21" spans="1:31" s="97" customFormat="1" ht="12.75" hidden="1" outlineLevel="1">
      <c r="A21" s="93" t="s">
        <v>33</v>
      </c>
      <c r="B21" s="109"/>
      <c r="C21" s="110"/>
      <c r="D21" s="110"/>
      <c r="E21" s="111">
        <f>SUM(E18:E20)</f>
        <v>0</v>
      </c>
      <c r="F21" s="111">
        <f>SUM(F18:F20)</f>
        <v>0</v>
      </c>
      <c r="G21" s="111">
        <f>SUM(G18:G20)</f>
        <v>0</v>
      </c>
      <c r="H21" s="95"/>
      <c r="I21" s="95"/>
      <c r="J21" s="111">
        <f>SUM(J18:J20)</f>
        <v>0</v>
      </c>
      <c r="K21" s="95"/>
      <c r="L21" s="95"/>
      <c r="M21" s="111">
        <f>SUM(M18:M20)</f>
        <v>0</v>
      </c>
      <c r="N21" s="95"/>
      <c r="O21" s="111">
        <f>SUM(O18:O20)</f>
        <v>0</v>
      </c>
      <c r="P21" s="112"/>
      <c r="Q21" s="111">
        <f>SUM(Q18:Q20)</f>
        <v>0</v>
      </c>
      <c r="R21" s="111">
        <f>SUM(R18:R20)</f>
        <v>0</v>
      </c>
      <c r="S21" s="111">
        <f>SUM(S18:S20)</f>
        <v>0</v>
      </c>
      <c r="T21" s="111">
        <f>SUM(T18:T20)</f>
        <v>0</v>
      </c>
      <c r="U21" s="113"/>
      <c r="V21" s="111">
        <f>SUM(V18:V20)</f>
        <v>0</v>
      </c>
      <c r="W21" s="111">
        <f>SUM(W18:W20)</f>
        <v>0</v>
      </c>
      <c r="X21" s="111">
        <f>SUM(X18:X20)</f>
        <v>0</v>
      </c>
      <c r="Y21" s="113"/>
      <c r="Z21" s="114"/>
      <c r="AA21" s="115"/>
      <c r="AB21" s="115"/>
      <c r="AC21" s="69"/>
      <c r="AD21" s="75"/>
      <c r="AE21" s="116"/>
    </row>
    <row r="22" spans="1:31" s="97" customFormat="1" hidden="1" outlineLevel="1">
      <c r="A22" s="117"/>
      <c r="B22" s="109"/>
      <c r="C22" s="110"/>
      <c r="D22" s="110"/>
      <c r="E22" s="118"/>
      <c r="F22" s="118"/>
      <c r="G22" s="119"/>
      <c r="H22" s="118"/>
      <c r="I22" s="118"/>
      <c r="J22" s="118"/>
      <c r="K22" s="118"/>
      <c r="L22" s="118"/>
      <c r="M22" s="118"/>
      <c r="N22" s="118"/>
      <c r="O22" s="118"/>
      <c r="P22" s="120"/>
      <c r="Q22" s="118"/>
      <c r="R22" s="118"/>
      <c r="S22" s="118"/>
      <c r="T22" s="118"/>
      <c r="U22" s="113"/>
      <c r="V22" s="113"/>
      <c r="W22" s="113"/>
      <c r="X22" s="113"/>
      <c r="Y22" s="113"/>
      <c r="Z22" s="114"/>
      <c r="AA22" s="115"/>
      <c r="AB22" s="115"/>
      <c r="AC22" s="69"/>
      <c r="AD22" s="75"/>
      <c r="AE22" s="116"/>
    </row>
    <row r="23" spans="1:31" s="97" customFormat="1" hidden="1" outlineLevel="1">
      <c r="A23" s="121"/>
      <c r="B23" s="110"/>
      <c r="C23" s="110"/>
      <c r="D23" s="110"/>
      <c r="E23" s="122"/>
      <c r="F23" s="122"/>
      <c r="G23" s="123"/>
      <c r="H23" s="122"/>
      <c r="I23" s="122"/>
      <c r="J23" s="122"/>
      <c r="K23" s="122"/>
      <c r="L23" s="122"/>
      <c r="M23" s="122"/>
      <c r="N23" s="122"/>
      <c r="O23" s="122"/>
      <c r="P23" s="124"/>
      <c r="Q23" s="122"/>
      <c r="R23" s="122"/>
      <c r="S23" s="122"/>
      <c r="T23" s="122"/>
      <c r="U23" s="113"/>
      <c r="V23" s="113"/>
      <c r="W23" s="113"/>
      <c r="X23" s="113"/>
      <c r="Y23" s="113"/>
      <c r="Z23" s="114"/>
      <c r="AA23" s="115"/>
      <c r="AB23" s="115"/>
      <c r="AC23" s="69"/>
      <c r="AD23" s="75"/>
      <c r="AE23" s="116"/>
    </row>
    <row r="24" spans="1:31" s="13" customFormat="1" collapsed="1">
      <c r="A24" s="65" t="s">
        <v>104</v>
      </c>
      <c r="B24" s="125"/>
      <c r="C24" s="106"/>
      <c r="D24" s="106"/>
      <c r="E24" s="126"/>
      <c r="F24" s="126"/>
      <c r="G24" s="127"/>
      <c r="H24" s="80"/>
      <c r="I24" s="91"/>
      <c r="J24" s="92"/>
      <c r="K24" s="80"/>
      <c r="L24" s="91"/>
      <c r="M24" s="92"/>
      <c r="N24" s="80"/>
      <c r="O24" s="83"/>
      <c r="P24" s="8"/>
      <c r="Q24" s="83"/>
      <c r="R24" s="83"/>
      <c r="S24" s="83"/>
      <c r="T24" s="83"/>
      <c r="U24" s="86"/>
      <c r="V24" s="86"/>
      <c r="W24" s="86"/>
      <c r="X24" s="86"/>
      <c r="Y24" s="86"/>
      <c r="Z24" s="55"/>
      <c r="AA24" s="12"/>
      <c r="AB24" s="12"/>
      <c r="AC24" s="69"/>
      <c r="AD24" s="75"/>
      <c r="AE24" s="9"/>
    </row>
    <row r="25" spans="1:31" s="13" customFormat="1" ht="13.5">
      <c r="A25" s="128"/>
      <c r="B25" s="125"/>
      <c r="C25" s="106"/>
      <c r="D25" s="106"/>
      <c r="E25" s="126"/>
      <c r="F25" s="126"/>
      <c r="G25" s="127"/>
      <c r="H25" s="80"/>
      <c r="I25" s="91"/>
      <c r="J25" s="92"/>
      <c r="K25" s="80"/>
      <c r="L25" s="91"/>
      <c r="M25" s="92"/>
      <c r="N25" s="80"/>
      <c r="O25" s="83"/>
      <c r="P25" s="8"/>
      <c r="Q25" s="83"/>
      <c r="R25" s="83"/>
      <c r="S25" s="83"/>
      <c r="T25" s="83"/>
      <c r="U25" s="86"/>
      <c r="V25" s="86"/>
      <c r="W25" s="86"/>
      <c r="X25" s="86"/>
      <c r="Y25" s="86"/>
      <c r="Z25" s="55"/>
      <c r="AA25" s="12"/>
      <c r="AB25" s="12"/>
      <c r="AC25" s="69"/>
      <c r="AD25" s="75"/>
      <c r="AE25" s="9"/>
    </row>
    <row r="26" spans="1:31" s="13" customFormat="1">
      <c r="A26" s="76" t="s">
        <v>35</v>
      </c>
      <c r="B26" s="77"/>
      <c r="C26" s="78">
        <v>2013</v>
      </c>
      <c r="D26" s="78"/>
      <c r="E26" s="79"/>
      <c r="F26" s="79">
        <v>1100000</v>
      </c>
      <c r="G26" s="79"/>
      <c r="H26" s="80"/>
      <c r="I26" s="81"/>
      <c r="J26" s="82"/>
      <c r="K26" s="80"/>
      <c r="L26" s="81"/>
      <c r="M26" s="82"/>
      <c r="N26" s="80"/>
      <c r="O26" s="83">
        <f>IF(AND(E26&gt;0,J26&gt;0),"villa",E26+J26)</f>
        <v>0</v>
      </c>
      <c r="P26" s="84"/>
      <c r="Q26" s="85">
        <f>+IF(G26&gt;0,AC26,AD26)</f>
        <v>0</v>
      </c>
      <c r="R26" s="83" t="str">
        <f>IF(M26&gt;0,"VILLA",IF(M26&lt;0,E26-F26+J26-Q26+M26,"0"))</f>
        <v>0</v>
      </c>
      <c r="S26" s="83">
        <f>IF(M26&lt;0,0,F26+Q26)</f>
        <v>1100000</v>
      </c>
      <c r="T26" s="83">
        <f>IF(M26&lt;0,0,O26-S26)</f>
        <v>-1100000</v>
      </c>
      <c r="U26" s="86"/>
      <c r="V26" s="86">
        <f>+IF($M26&lt;0,E26+J26,0)</f>
        <v>0</v>
      </c>
      <c r="W26" s="86">
        <f>+IF($M26&lt;0,F26+Q26,0)</f>
        <v>0</v>
      </c>
      <c r="X26" s="86">
        <f>+V26-W26</f>
        <v>0</v>
      </c>
      <c r="Y26" s="86"/>
      <c r="Z26" s="55">
        <f>IF(J26&gt;0,I26,0)</f>
        <v>0</v>
      </c>
      <c r="AA26" s="12">
        <f>IF(M26&lt;0,L26,0)</f>
        <v>0</v>
      </c>
      <c r="AB26" s="12">
        <f>IF(AND(Z26=0,AA26=0),MAN,IF(AND(Z26&gt;0,AA26&gt;0),AA26-Z26,IF(Z26&gt;0,MAN-Z26+1,AA26-1)))</f>
        <v>12</v>
      </c>
      <c r="AC26" s="69">
        <f>ROUND(INT(MAX(IF((F26+O26*P26*AB26/12)&gt;(O26-G26),(O26-G26)-F26,(O26-G26)*P26*AB26/12),0)+0.5),0)</f>
        <v>0</v>
      </c>
      <c r="AD26" s="75">
        <f>ROUND(INT(MAX(IF((F26+O26*P26*AB26/12)&gt;(1*O26),1*O26-F26,O26*P26*AB26/12),0)+0.5),0)</f>
        <v>0</v>
      </c>
      <c r="AE26" s="9"/>
    </row>
    <row r="27" spans="1:31" s="13" customFormat="1">
      <c r="A27" s="76" t="s">
        <v>192</v>
      </c>
      <c r="B27" s="77"/>
      <c r="C27" s="78">
        <v>2014</v>
      </c>
      <c r="D27" s="78"/>
      <c r="E27" s="79"/>
      <c r="F27" s="79"/>
      <c r="G27" s="79"/>
      <c r="H27" s="80"/>
      <c r="I27" s="81"/>
      <c r="J27" s="82"/>
      <c r="K27" s="80"/>
      <c r="L27" s="81"/>
      <c r="M27" s="82"/>
      <c r="N27" s="80"/>
      <c r="O27" s="83">
        <f>IF(AND(E27&gt;0,J27&gt;0),"villa",E27+J27)</f>
        <v>0</v>
      </c>
      <c r="P27" s="84"/>
      <c r="Q27" s="85">
        <f>+IF(G27&gt;0,AC27,AD27)</f>
        <v>0</v>
      </c>
      <c r="R27" s="83" t="str">
        <f>IF(M27&gt;0,"VILLA",IF(M27&lt;0,E27-F27+J27-Q27+M27,"0"))</f>
        <v>0</v>
      </c>
      <c r="S27" s="83">
        <f>IF(M27&lt;0,0,F27+Q27)</f>
        <v>0</v>
      </c>
      <c r="T27" s="83">
        <f>IF(M27&lt;0,0,O27-S27)</f>
        <v>0</v>
      </c>
      <c r="U27" s="86"/>
      <c r="V27" s="86">
        <f>+IF($M27&lt;0,E27+J27,0)</f>
        <v>0</v>
      </c>
      <c r="W27" s="86">
        <f>+IF($M27&lt;0,F27+Q27,0)</f>
        <v>0</v>
      </c>
      <c r="X27" s="86">
        <f>+V27-W27</f>
        <v>0</v>
      </c>
      <c r="Y27" s="86"/>
      <c r="Z27" s="55">
        <f>IF(J27&gt;0,I27,0)</f>
        <v>0</v>
      </c>
      <c r="AA27" s="12">
        <f>IF(M27&lt;0,L27,0)</f>
        <v>0</v>
      </c>
      <c r="AB27" s="12">
        <f>IF(AND(Z27=0,AA27=0),MAN,IF(AND(Z27&gt;0,AA27&gt;0),AA27-Z27,IF(Z27&gt;0,MAN-Z27+1,AA27-1)))</f>
        <v>12</v>
      </c>
      <c r="AC27" s="69">
        <f>ROUND(INT(MAX(IF((F27+O27*P27*AB27/12)&gt;(O27-G27),(O27-G27)-F27,(O27-G27)*P27*AB27/12),0)+0.5),0)</f>
        <v>0</v>
      </c>
      <c r="AD27" s="75">
        <f>ROUND(INT(MAX(IF((F27+O27*P27*AB27/12)&gt;(1*O27),1*O27-F27,O27*P27*AB27/12),0)+0.5),0)</f>
        <v>0</v>
      </c>
      <c r="AE27" s="9"/>
    </row>
    <row r="28" spans="1:31" s="13" customFormat="1">
      <c r="A28" s="76" t="s">
        <v>199</v>
      </c>
      <c r="B28" s="77"/>
      <c r="C28" s="78">
        <v>2014</v>
      </c>
      <c r="D28" s="78"/>
      <c r="E28" s="79"/>
      <c r="F28" s="79"/>
      <c r="G28" s="79"/>
      <c r="H28" s="80"/>
      <c r="I28" s="81"/>
      <c r="J28" s="82"/>
      <c r="K28" s="80"/>
      <c r="L28" s="81"/>
      <c r="M28" s="82"/>
      <c r="N28" s="80"/>
      <c r="O28" s="83">
        <f>IF(AND(E28&gt;0,J28&gt;0),"villa",E28+J28)</f>
        <v>0</v>
      </c>
      <c r="P28" s="84"/>
      <c r="Q28" s="85">
        <f>+IF(G28&gt;0,AC28,AD28)</f>
        <v>0</v>
      </c>
      <c r="R28" s="83" t="str">
        <f>IF(M28&gt;0,"VILLA",IF(M28&lt;0,E28-F28+J28-Q28+M28,"0"))</f>
        <v>0</v>
      </c>
      <c r="S28" s="83">
        <f>IF(M28&lt;0,0,F28+Q28)</f>
        <v>0</v>
      </c>
      <c r="T28" s="83">
        <f>IF(M28&lt;0,0,O28-S28)</f>
        <v>0</v>
      </c>
      <c r="U28" s="86"/>
      <c r="V28" s="86">
        <f>+IF($M28&lt;0,E28+J28,0)</f>
        <v>0</v>
      </c>
      <c r="W28" s="86">
        <f>+IF($M28&lt;0,F28+Q28,0)</f>
        <v>0</v>
      </c>
      <c r="X28" s="86">
        <f>+V28-W28</f>
        <v>0</v>
      </c>
      <c r="Y28" s="86"/>
      <c r="Z28" s="55">
        <f>IF(J28&gt;0,I28,0)</f>
        <v>0</v>
      </c>
      <c r="AA28" s="12">
        <f>IF(M28&lt;0,L28,0)</f>
        <v>0</v>
      </c>
      <c r="AB28" s="12">
        <f>IF(AND(Z28=0,AA28=0),MAN,IF(AND(Z28&gt;0,AA28&gt;0),AA28-Z28,IF(Z28&gt;0,MAN-Z28+1,AA28-1)))</f>
        <v>12</v>
      </c>
      <c r="AC28" s="69">
        <f>ROUND(INT(MAX(IF((F28+O28*P28*AB28/12)&gt;(O28-G28),(O28-G28)-F28,(O28-G28)*P28*AB28/12),0)+0.5),0)</f>
        <v>0</v>
      </c>
      <c r="AD28" s="75">
        <f>ROUND(INT(MAX(IF((F28+O28*P28*AB28/12)&gt;(1*O28),1*O28-F28,O28*P28*AB28/12),0)+0.5),0)</f>
        <v>0</v>
      </c>
      <c r="AE28" s="9"/>
    </row>
    <row r="29" spans="1:31" s="13" customFormat="1" ht="6" customHeight="1">
      <c r="A29" s="107"/>
      <c r="B29" s="88"/>
      <c r="C29" s="88"/>
      <c r="D29" s="88"/>
      <c r="E29" s="92"/>
      <c r="F29" s="92"/>
      <c r="G29" s="108"/>
      <c r="H29" s="80"/>
      <c r="I29" s="91"/>
      <c r="J29" s="92"/>
      <c r="K29" s="80"/>
      <c r="L29" s="91"/>
      <c r="M29" s="92"/>
      <c r="N29" s="80"/>
      <c r="O29" s="83"/>
      <c r="P29" s="73"/>
      <c r="Q29" s="129"/>
      <c r="R29" s="83"/>
      <c r="S29" s="83"/>
      <c r="T29" s="83"/>
      <c r="U29" s="86"/>
      <c r="V29" s="86"/>
      <c r="W29" s="86"/>
      <c r="X29" s="86"/>
      <c r="Y29" s="86"/>
      <c r="Z29" s="55"/>
      <c r="AA29" s="12"/>
      <c r="AB29" s="12"/>
      <c r="AC29" s="69"/>
      <c r="AD29" s="75"/>
      <c r="AE29" s="9"/>
    </row>
    <row r="30" spans="1:31" s="97" customFormat="1" ht="13.5" customHeight="1">
      <c r="A30" s="93" t="s">
        <v>34</v>
      </c>
      <c r="B30" s="109"/>
      <c r="C30" s="109"/>
      <c r="D30" s="109"/>
      <c r="E30" s="111">
        <f>SUM(E26:E29)</f>
        <v>0</v>
      </c>
      <c r="F30" s="111">
        <f>SUM(F26:F29)</f>
        <v>1100000</v>
      </c>
      <c r="G30" s="111">
        <f>SUM(G26:G29)</f>
        <v>0</v>
      </c>
      <c r="H30" s="95"/>
      <c r="I30" s="95"/>
      <c r="J30" s="111">
        <f>SUM(J26:J29)</f>
        <v>0</v>
      </c>
      <c r="K30" s="95"/>
      <c r="L30" s="95"/>
      <c r="M30" s="111">
        <f>SUM(M26:M29)</f>
        <v>0</v>
      </c>
      <c r="N30" s="95"/>
      <c r="O30" s="111">
        <f>SUM(O26:O29)</f>
        <v>0</v>
      </c>
      <c r="P30" s="98"/>
      <c r="Q30" s="111">
        <f>SUM(Q26:Q29)</f>
        <v>0</v>
      </c>
      <c r="R30" s="111">
        <f>SUM(R26:R29)</f>
        <v>0</v>
      </c>
      <c r="S30" s="111">
        <f>SUM(S26:S29)</f>
        <v>1100000</v>
      </c>
      <c r="T30" s="111">
        <f>SUM(T26:T29)</f>
        <v>-1100000</v>
      </c>
      <c r="U30" s="113"/>
      <c r="V30" s="111">
        <f>SUM(V26:V29)</f>
        <v>0</v>
      </c>
      <c r="W30" s="111">
        <f>SUM(W26:W29)</f>
        <v>0</v>
      </c>
      <c r="X30" s="111">
        <f>SUM(X26:X29)</f>
        <v>0</v>
      </c>
      <c r="Y30" s="113"/>
      <c r="Z30" s="114"/>
      <c r="AA30" s="115"/>
      <c r="AB30" s="115"/>
      <c r="AC30" s="69"/>
      <c r="AD30" s="75"/>
      <c r="AE30" s="116"/>
    </row>
    <row r="31" spans="1:31" s="13" customFormat="1">
      <c r="A31" s="107"/>
      <c r="B31" s="88"/>
      <c r="C31" s="88"/>
      <c r="D31" s="88"/>
      <c r="E31" s="92"/>
      <c r="F31" s="92"/>
      <c r="G31" s="108"/>
      <c r="H31" s="80"/>
      <c r="I31" s="91"/>
      <c r="J31" s="92"/>
      <c r="K31" s="80"/>
      <c r="L31" s="91"/>
      <c r="M31" s="92"/>
      <c r="N31" s="80"/>
      <c r="O31" s="83"/>
      <c r="P31" s="73"/>
      <c r="Q31" s="83"/>
      <c r="R31" s="83"/>
      <c r="S31" s="83"/>
      <c r="T31" s="83"/>
      <c r="U31" s="86"/>
      <c r="V31" s="86"/>
      <c r="W31" s="86"/>
      <c r="X31" s="86"/>
      <c r="Y31" s="86"/>
      <c r="Z31" s="55"/>
      <c r="AA31" s="12"/>
      <c r="AB31" s="12"/>
      <c r="AC31" s="69"/>
      <c r="AD31" s="75"/>
      <c r="AE31" s="9"/>
    </row>
    <row r="32" spans="1:31" s="13" customFormat="1" hidden="1" outlineLevel="1">
      <c r="A32" s="65" t="s">
        <v>35</v>
      </c>
      <c r="B32" s="66"/>
      <c r="C32" s="88"/>
      <c r="D32" s="88"/>
      <c r="E32" s="130"/>
      <c r="F32" s="130"/>
      <c r="G32" s="101"/>
      <c r="H32" s="80"/>
      <c r="I32" s="91"/>
      <c r="J32" s="130"/>
      <c r="K32" s="80"/>
      <c r="L32" s="91"/>
      <c r="M32" s="130"/>
      <c r="N32" s="80"/>
      <c r="O32" s="80"/>
      <c r="P32" s="131"/>
      <c r="Q32" s="80"/>
      <c r="R32" s="80"/>
      <c r="S32" s="80"/>
      <c r="T32" s="80"/>
      <c r="U32" s="86"/>
      <c r="V32" s="86"/>
      <c r="W32" s="86"/>
      <c r="X32" s="86"/>
      <c r="Y32" s="86"/>
      <c r="Z32" s="55"/>
      <c r="AA32" s="12"/>
      <c r="AB32" s="12"/>
      <c r="AC32" s="69"/>
      <c r="AD32" s="75"/>
      <c r="AE32" s="9"/>
    </row>
    <row r="33" spans="1:31" s="13" customFormat="1" hidden="1" outlineLevel="1">
      <c r="A33" s="65"/>
      <c r="B33" s="66"/>
      <c r="C33" s="88"/>
      <c r="D33" s="88"/>
      <c r="E33" s="130"/>
      <c r="F33" s="130"/>
      <c r="G33" s="101"/>
      <c r="H33" s="80"/>
      <c r="I33" s="91"/>
      <c r="J33" s="130"/>
      <c r="K33" s="80"/>
      <c r="L33" s="91"/>
      <c r="M33" s="130"/>
      <c r="N33" s="80"/>
      <c r="O33" s="80"/>
      <c r="P33" s="131"/>
      <c r="Q33" s="80"/>
      <c r="R33" s="80"/>
      <c r="S33" s="80"/>
      <c r="T33" s="80"/>
      <c r="U33" s="86"/>
      <c r="V33" s="86"/>
      <c r="W33" s="86"/>
      <c r="X33" s="86"/>
      <c r="Y33" s="86"/>
      <c r="Z33" s="55"/>
      <c r="AA33" s="12"/>
      <c r="AB33" s="12"/>
      <c r="AC33" s="69"/>
      <c r="AD33" s="75"/>
      <c r="AE33" s="9"/>
    </row>
    <row r="34" spans="1:31" s="13" customFormat="1" hidden="1" outlineLevel="1">
      <c r="A34" s="76"/>
      <c r="B34" s="77"/>
      <c r="C34" s="78"/>
      <c r="D34" s="78"/>
      <c r="E34" s="79"/>
      <c r="F34" s="79"/>
      <c r="G34" s="79"/>
      <c r="H34" s="80"/>
      <c r="I34" s="81"/>
      <c r="J34" s="82"/>
      <c r="K34" s="80"/>
      <c r="L34" s="81"/>
      <c r="M34" s="82"/>
      <c r="N34" s="80"/>
      <c r="O34" s="83">
        <f>IF(AND(E34&gt;0,J34&gt;0),"villa",E34+J34)</f>
        <v>0</v>
      </c>
      <c r="P34" s="84"/>
      <c r="Q34" s="85">
        <f>+IF(G34&gt;0,AC34,AD34)</f>
        <v>0</v>
      </c>
      <c r="R34" s="83" t="str">
        <f>IF(M34&gt;0,"VILLA",IF(M34&lt;0,E34-F34+J34-Q34+M34,"0"))</f>
        <v>0</v>
      </c>
      <c r="S34" s="83">
        <f>IF(M34&lt;0,0,F34+Q34)</f>
        <v>0</v>
      </c>
      <c r="T34" s="83">
        <f>IF(M34&lt;0,0,O34-S34)</f>
        <v>0</v>
      </c>
      <c r="U34" s="86"/>
      <c r="V34" s="86">
        <f>+IF($M34&lt;0,E34+J34,0)</f>
        <v>0</v>
      </c>
      <c r="W34" s="86">
        <f>+IF($M34&lt;0,F34+Q34,0)</f>
        <v>0</v>
      </c>
      <c r="X34" s="86">
        <f>+V34-W34</f>
        <v>0</v>
      </c>
      <c r="Y34" s="86"/>
      <c r="Z34" s="55">
        <f>IF(J34&gt;0,I34,0)</f>
        <v>0</v>
      </c>
      <c r="AA34" s="12">
        <f>IF(M34&lt;0,L34,0)</f>
        <v>0</v>
      </c>
      <c r="AB34" s="12">
        <f>IF(AND(Z34=0,AA34=0),MAN,IF(AND(Z34&gt;0,AA34&gt;0),AA34-Z34,IF(Z34&gt;0,MAN-Z34+1,AA34-1)))</f>
        <v>12</v>
      </c>
      <c r="AC34" s="69">
        <f>ROUND(INT(MAX(IF((F34+O34*P34*AB34/12)&gt;(O34-G34),(O34-G34)-F34,(O34-G34)*P34*AB34/12),0)+0.5),0)</f>
        <v>0</v>
      </c>
      <c r="AD34" s="75">
        <f>ROUND(INT(MAX(IF((F34+O34*P34*AB34/12)&gt;(1*O34),1*O34-F34,O34*P34*AB34/12),0)+0.5),0)</f>
        <v>0</v>
      </c>
      <c r="AE34" s="9"/>
    </row>
    <row r="35" spans="1:31" s="13" customFormat="1" hidden="1" outlineLevel="1">
      <c r="A35" s="76"/>
      <c r="B35" s="77"/>
      <c r="C35" s="78"/>
      <c r="D35" s="78"/>
      <c r="E35" s="79"/>
      <c r="F35" s="79"/>
      <c r="G35" s="79"/>
      <c r="H35" s="80"/>
      <c r="I35" s="81"/>
      <c r="J35" s="82"/>
      <c r="K35" s="80"/>
      <c r="L35" s="81"/>
      <c r="M35" s="82"/>
      <c r="N35" s="80"/>
      <c r="O35" s="83">
        <f>IF(AND(E35&gt;0,J35&gt;0),"villa",E35+J35)</f>
        <v>0</v>
      </c>
      <c r="P35" s="84"/>
      <c r="Q35" s="85">
        <f>+IF(G35&gt;0,AC35,AD35)</f>
        <v>0</v>
      </c>
      <c r="R35" s="83" t="str">
        <f>IF(M35&gt;0,"VILLA",IF(M35&lt;0,E35-F35+J35-Q35+M35,"0"))</f>
        <v>0</v>
      </c>
      <c r="S35" s="83">
        <f>IF(M35&lt;0,0,F35+Q35)</f>
        <v>0</v>
      </c>
      <c r="T35" s="83">
        <f>IF(M35&lt;0,0,O35-S35)</f>
        <v>0</v>
      </c>
      <c r="U35" s="86"/>
      <c r="V35" s="86">
        <f>+IF($M35&lt;0,E35+J35,0)</f>
        <v>0</v>
      </c>
      <c r="W35" s="86">
        <f>+IF($M35&lt;0,F35+Q35,0)</f>
        <v>0</v>
      </c>
      <c r="X35" s="86">
        <f>+V35-W35</f>
        <v>0</v>
      </c>
      <c r="Y35" s="86"/>
      <c r="Z35" s="55">
        <f>IF(J35&gt;0,I35,0)</f>
        <v>0</v>
      </c>
      <c r="AA35" s="12">
        <f>IF(M35&lt;0,L35,0)</f>
        <v>0</v>
      </c>
      <c r="AB35" s="12">
        <f>IF(AND(Z35=0,AA35=0),MAN,IF(AND(Z35&gt;0,AA35&gt;0),AA35-Z35,IF(Z35&gt;0,MAN-Z35+1,AA35-1)))</f>
        <v>12</v>
      </c>
      <c r="AC35" s="69">
        <f>ROUND(INT(MAX(IF((F35+O35*P35*AB35/12)&gt;(O35-G35),(O35-G35)-F35,(O35-G35)*P35*AB35/12),0)+0.5),0)</f>
        <v>0</v>
      </c>
      <c r="AD35" s="75">
        <f>ROUND(INT(MAX(IF((F35+O35*P35*AB35/12)&gt;(1*O35),1*O35-F35,O35*P35*AB35/12),0)+0.5),0)</f>
        <v>0</v>
      </c>
      <c r="AE35" s="9"/>
    </row>
    <row r="36" spans="1:31" s="13" customFormat="1" hidden="1" outlineLevel="1">
      <c r="A36" s="76"/>
      <c r="B36" s="77"/>
      <c r="C36" s="78"/>
      <c r="D36" s="78"/>
      <c r="E36" s="79"/>
      <c r="F36" s="79"/>
      <c r="G36" s="79"/>
      <c r="H36" s="80"/>
      <c r="I36" s="81"/>
      <c r="J36" s="82"/>
      <c r="K36" s="80"/>
      <c r="L36" s="81"/>
      <c r="M36" s="82"/>
      <c r="N36" s="80"/>
      <c r="O36" s="83">
        <f>IF(AND(E36&gt;0,J36&gt;0),"villa",E36+J36)</f>
        <v>0</v>
      </c>
      <c r="P36" s="84"/>
      <c r="Q36" s="85">
        <f>+IF(G36&gt;0,AC36,AD36)</f>
        <v>0</v>
      </c>
      <c r="R36" s="83" t="str">
        <f>IF(M36&gt;0,"VILLA",IF(M36&lt;0,E36-F36+J36-Q36+M36,"0"))</f>
        <v>0</v>
      </c>
      <c r="S36" s="83">
        <f>IF(M36&lt;0,0,F36+Q36)</f>
        <v>0</v>
      </c>
      <c r="T36" s="83">
        <f>IF(M36&lt;0,0,O36-S36)</f>
        <v>0</v>
      </c>
      <c r="U36" s="86"/>
      <c r="V36" s="86">
        <f>+IF($M36&lt;0,E36+J36,0)</f>
        <v>0</v>
      </c>
      <c r="W36" s="86">
        <f>+IF($M36&lt;0,F36+Q36,0)</f>
        <v>0</v>
      </c>
      <c r="X36" s="86">
        <f>+V36-W36</f>
        <v>0</v>
      </c>
      <c r="Y36" s="86"/>
      <c r="Z36" s="55">
        <f>IF(J36&gt;0,I36,0)</f>
        <v>0</v>
      </c>
      <c r="AA36" s="12">
        <f>IF(M36&lt;0,L36,0)</f>
        <v>0</v>
      </c>
      <c r="AB36" s="12">
        <f>IF(AND(Z36=0,AA36=0),MAN,IF(AND(Z36&gt;0,AA36&gt;0),AA36-Z36,IF(Z36&gt;0,MAN-Z36+1,AA36-1)))</f>
        <v>12</v>
      </c>
      <c r="AC36" s="69">
        <f>ROUND(INT(MAX(IF((F36+O36*P36*AB36/12)&gt;(O36-G36),(O36-G36)-F36,(O36-G36)*P36*AB36/12),0)+0.5),0)</f>
        <v>0</v>
      </c>
      <c r="AD36" s="75">
        <f>ROUND(INT(MAX(IF((F36+O36*P36*AB36/12)&gt;(1*O36),1*O36-F36,O36*P36*AB36/12),0)+0.5),0)</f>
        <v>0</v>
      </c>
      <c r="AE36" s="9"/>
    </row>
    <row r="37" spans="1:31" s="13" customFormat="1" ht="6" hidden="1" customHeight="1" outlineLevel="1">
      <c r="A37" s="107"/>
      <c r="B37" s="88"/>
      <c r="C37" s="106"/>
      <c r="D37" s="106"/>
      <c r="E37" s="92"/>
      <c r="F37" s="92"/>
      <c r="G37" s="108"/>
      <c r="H37" s="80"/>
      <c r="I37" s="91"/>
      <c r="J37" s="92"/>
      <c r="K37" s="80"/>
      <c r="L37" s="91"/>
      <c r="M37" s="92"/>
      <c r="N37" s="80"/>
      <c r="O37" s="83"/>
      <c r="P37" s="73"/>
      <c r="Q37" s="129"/>
      <c r="R37" s="83"/>
      <c r="S37" s="83"/>
      <c r="T37" s="83"/>
      <c r="U37" s="86"/>
      <c r="V37" s="86"/>
      <c r="W37" s="86"/>
      <c r="X37" s="86"/>
      <c r="Y37" s="86"/>
      <c r="Z37" s="55"/>
      <c r="AA37" s="12"/>
      <c r="AB37" s="12"/>
      <c r="AC37" s="69"/>
      <c r="AD37" s="75"/>
      <c r="AE37" s="9"/>
    </row>
    <row r="38" spans="1:31" s="97" customFormat="1" ht="12.75" hidden="1" outlineLevel="1">
      <c r="A38" s="93" t="s">
        <v>36</v>
      </c>
      <c r="B38" s="109"/>
      <c r="C38" s="110"/>
      <c r="D38" s="110"/>
      <c r="E38" s="111">
        <f>SUM(E34:E37)</f>
        <v>0</v>
      </c>
      <c r="F38" s="111">
        <f>SUM(F34:F37)</f>
        <v>0</v>
      </c>
      <c r="G38" s="111">
        <f>SUM(G34:G37)</f>
        <v>0</v>
      </c>
      <c r="H38" s="95"/>
      <c r="I38" s="95"/>
      <c r="J38" s="111">
        <f>SUM(J34:J37)</f>
        <v>0</v>
      </c>
      <c r="K38" s="95"/>
      <c r="L38" s="95"/>
      <c r="M38" s="111">
        <f>SUM(M34:M37)</f>
        <v>0</v>
      </c>
      <c r="N38" s="95"/>
      <c r="O38" s="111">
        <f>SUM(O34:O37)</f>
        <v>0</v>
      </c>
      <c r="P38" s="98"/>
      <c r="Q38" s="111">
        <f>SUM(Q34:Q37)</f>
        <v>0</v>
      </c>
      <c r="R38" s="111">
        <f>SUM(R34:R37)</f>
        <v>0</v>
      </c>
      <c r="S38" s="111">
        <f>SUM(S34:S37)</f>
        <v>0</v>
      </c>
      <c r="T38" s="111">
        <f>SUM(T34:T37)</f>
        <v>0</v>
      </c>
      <c r="U38" s="113"/>
      <c r="V38" s="111">
        <f>SUM(V34:V37)</f>
        <v>0</v>
      </c>
      <c r="W38" s="111">
        <f>SUM(W34:W37)</f>
        <v>0</v>
      </c>
      <c r="X38" s="111">
        <f>SUM(X34:X37)</f>
        <v>0</v>
      </c>
      <c r="Y38" s="113"/>
      <c r="Z38" s="114"/>
      <c r="AA38" s="115"/>
      <c r="AB38" s="115"/>
      <c r="AC38" s="69"/>
      <c r="AD38" s="75"/>
      <c r="AE38" s="116"/>
    </row>
    <row r="39" spans="1:31" s="97" customFormat="1" hidden="1" outlineLevel="1">
      <c r="A39" s="117"/>
      <c r="B39" s="109"/>
      <c r="C39" s="110"/>
      <c r="D39" s="110"/>
      <c r="E39" s="118"/>
      <c r="F39" s="118"/>
      <c r="G39" s="119"/>
      <c r="H39" s="118"/>
      <c r="I39" s="118"/>
      <c r="J39" s="118"/>
      <c r="K39" s="118"/>
      <c r="L39" s="118"/>
      <c r="M39" s="118"/>
      <c r="N39" s="118"/>
      <c r="O39" s="118"/>
      <c r="P39" s="120"/>
      <c r="Q39" s="118"/>
      <c r="R39" s="118"/>
      <c r="S39" s="118"/>
      <c r="T39" s="118"/>
      <c r="U39" s="113"/>
      <c r="V39" s="113"/>
      <c r="W39" s="113"/>
      <c r="X39" s="113"/>
      <c r="Y39" s="113"/>
      <c r="Z39" s="114"/>
      <c r="AA39" s="115"/>
      <c r="AB39" s="115"/>
      <c r="AC39" s="69"/>
      <c r="AD39" s="75"/>
      <c r="AE39" s="116"/>
    </row>
    <row r="40" spans="1:31" s="13" customFormat="1" collapsed="1">
      <c r="A40" s="65" t="s">
        <v>37</v>
      </c>
      <c r="B40" s="66"/>
      <c r="C40" s="106"/>
      <c r="D40" s="106"/>
      <c r="E40" s="92"/>
      <c r="F40" s="92"/>
      <c r="G40" s="101"/>
      <c r="H40" s="80"/>
      <c r="I40" s="91"/>
      <c r="J40" s="92"/>
      <c r="K40" s="80"/>
      <c r="L40" s="91"/>
      <c r="M40" s="92"/>
      <c r="N40" s="80"/>
      <c r="O40" s="83"/>
      <c r="P40" s="73"/>
      <c r="Q40" s="83"/>
      <c r="R40" s="83"/>
      <c r="S40" s="83"/>
      <c r="T40" s="83"/>
      <c r="U40" s="86"/>
      <c r="V40" s="86"/>
      <c r="W40" s="86"/>
      <c r="X40" s="86"/>
      <c r="Y40" s="86"/>
      <c r="Z40" s="55"/>
      <c r="AA40" s="12"/>
      <c r="AB40" s="12"/>
      <c r="AC40" s="69"/>
      <c r="AD40" s="75"/>
      <c r="AE40" s="9"/>
    </row>
    <row r="41" spans="1:31" s="13" customFormat="1" ht="12.75" customHeight="1">
      <c r="A41" s="65"/>
      <c r="B41" s="66"/>
      <c r="C41" s="106"/>
      <c r="D41" s="106"/>
      <c r="E41" s="92"/>
      <c r="F41" s="92"/>
      <c r="G41" s="101"/>
      <c r="H41" s="80"/>
      <c r="I41" s="91"/>
      <c r="J41" s="92"/>
      <c r="K41" s="80"/>
      <c r="L41" s="91"/>
      <c r="M41" s="92"/>
      <c r="N41" s="80"/>
      <c r="O41" s="83"/>
      <c r="P41" s="73"/>
      <c r="Q41" s="83"/>
      <c r="R41" s="83"/>
      <c r="S41" s="83"/>
      <c r="T41" s="83"/>
      <c r="U41" s="86"/>
      <c r="V41" s="86"/>
      <c r="W41" s="86"/>
      <c r="X41" s="86"/>
      <c r="Y41" s="86"/>
      <c r="Z41" s="55"/>
      <c r="AA41" s="12"/>
      <c r="AB41" s="12"/>
      <c r="AC41" s="69"/>
      <c r="AD41" s="75"/>
      <c r="AE41" s="9"/>
    </row>
    <row r="42" spans="1:31" s="13" customFormat="1">
      <c r="A42" s="76" t="s">
        <v>185</v>
      </c>
      <c r="B42" s="77"/>
      <c r="C42" s="78">
        <v>2012</v>
      </c>
      <c r="D42" s="78"/>
      <c r="E42" s="79"/>
      <c r="F42" s="79">
        <v>700000</v>
      </c>
      <c r="G42" s="79"/>
      <c r="H42" s="80"/>
      <c r="I42" s="81"/>
      <c r="J42" s="82"/>
      <c r="K42" s="80"/>
      <c r="L42" s="81"/>
      <c r="M42" s="82"/>
      <c r="N42" s="80"/>
      <c r="O42" s="83">
        <f>IF(AND(E42&gt;0,J42&gt;0),"villa",E42+J42)</f>
        <v>0</v>
      </c>
      <c r="P42" s="84"/>
      <c r="Q42" s="85">
        <f>+IF(G42&gt;0,AC42,AD42)</f>
        <v>0</v>
      </c>
      <c r="R42" s="83" t="str">
        <f>IF(M42&gt;0,"VILLA",IF(M42&lt;0,E42-F42+J42-Q42+M42,"0"))</f>
        <v>0</v>
      </c>
      <c r="S42" s="83">
        <f>IF(M42&lt;0,0,F42+Q42)</f>
        <v>700000</v>
      </c>
      <c r="T42" s="83">
        <f>IF(M42&lt;0,0,O42-S42)</f>
        <v>-700000</v>
      </c>
      <c r="U42" s="86"/>
      <c r="V42" s="86">
        <f>+IF($M42&lt;0,E42+J42,0)</f>
        <v>0</v>
      </c>
      <c r="W42" s="86">
        <f>+IF($M42&lt;0,F42+Q42,0)</f>
        <v>0</v>
      </c>
      <c r="X42" s="86">
        <f>+V42-W42</f>
        <v>0</v>
      </c>
      <c r="Y42" s="86"/>
      <c r="Z42" s="55">
        <f>IF(J42&gt;0,I42,0)</f>
        <v>0</v>
      </c>
      <c r="AA42" s="12">
        <f>IF(M42&lt;0,L42,0)</f>
        <v>0</v>
      </c>
      <c r="AB42" s="12">
        <f>IF(AND(Z42=0,AA42=0),MAN,IF(AND(Z42&gt;0,AA42&gt;0),AA42-Z42,IF(Z42&gt;0,MAN-Z42+1,AA42-1)))</f>
        <v>12</v>
      </c>
      <c r="AC42" s="69">
        <f>ROUND(INT(MAX(IF((F42+O42*P42*AB42/12)&gt;(O42-G42),(O42-G42)-F42,(O42-G42)*P42*AB42/12),0)+0.5),0)</f>
        <v>0</v>
      </c>
      <c r="AD42" s="75">
        <f>ROUND(INT(MAX(IF((F42+O42*P42*AB42/12)&gt;(1*O42),1*O42-F42,O42*P42*AB42/12),0)+0.5),0)</f>
        <v>0</v>
      </c>
      <c r="AE42" s="9"/>
    </row>
    <row r="43" spans="1:31" s="13" customFormat="1">
      <c r="A43" s="76"/>
      <c r="B43" s="77"/>
      <c r="C43" s="78"/>
      <c r="D43" s="78"/>
      <c r="E43" s="79"/>
      <c r="F43" s="79"/>
      <c r="G43" s="79"/>
      <c r="H43" s="80"/>
      <c r="I43" s="81"/>
      <c r="J43" s="82"/>
      <c r="K43" s="80"/>
      <c r="L43" s="81"/>
      <c r="M43" s="82"/>
      <c r="N43" s="80"/>
      <c r="O43" s="83">
        <f>IF(AND(E43&gt;0,J43&gt;0),"villa",E43+J43)</f>
        <v>0</v>
      </c>
      <c r="P43" s="84"/>
      <c r="Q43" s="85">
        <f>+IF(G43&gt;0,AC43,AD43)</f>
        <v>0</v>
      </c>
      <c r="R43" s="83" t="str">
        <f>IF(M43&gt;0,"VILLA",IF(M43&lt;0,E43-F43+J43-Q43+M43,"0"))</f>
        <v>0</v>
      </c>
      <c r="S43" s="83">
        <f>IF(M43&lt;0,0,F43+Q43)</f>
        <v>0</v>
      </c>
      <c r="T43" s="83">
        <f>IF(M43&lt;0,0,O43-S43)</f>
        <v>0</v>
      </c>
      <c r="U43" s="86"/>
      <c r="V43" s="86">
        <f>+IF($M43&lt;0,E43+J43,0)</f>
        <v>0</v>
      </c>
      <c r="W43" s="86">
        <f>+IF($M43&lt;0,F43+Q43,0)</f>
        <v>0</v>
      </c>
      <c r="X43" s="86">
        <f>+V43-W43</f>
        <v>0</v>
      </c>
      <c r="Y43" s="86"/>
      <c r="Z43" s="55">
        <f>IF(J43&gt;0,I43,0)</f>
        <v>0</v>
      </c>
      <c r="AA43" s="12">
        <f>IF(M43&lt;0,L43,0)</f>
        <v>0</v>
      </c>
      <c r="AB43" s="12">
        <f>IF(AND(Z43=0,AA43=0),MAN,IF(AND(Z43&gt;0,AA43&gt;0),AA43-Z43,IF(Z43&gt;0,MAN-Z43+1,AA43-1)))</f>
        <v>12</v>
      </c>
      <c r="AC43" s="69">
        <f>ROUND(INT(MAX(IF((F43+O43*P43*AB43/12)&gt;(O43-G43),(O43-G43)-F43,(O43-G43)*P43*AB43/12),0)+0.5),0)</f>
        <v>0</v>
      </c>
      <c r="AD43" s="75">
        <f>ROUND(INT(MAX(IF((F43+O43*P43*AB43/12)&gt;(1*O43),1*O43-F43,O43*P43*AB43/12),0)+0.5),0)</f>
        <v>0</v>
      </c>
      <c r="AE43" s="9"/>
    </row>
    <row r="44" spans="1:31" s="13" customFormat="1" ht="8.25" customHeight="1">
      <c r="A44" s="87"/>
      <c r="B44" s="77"/>
      <c r="C44" s="88"/>
      <c r="D44" s="88"/>
      <c r="E44" s="89"/>
      <c r="F44" s="89"/>
      <c r="G44" s="90"/>
      <c r="H44" s="80"/>
      <c r="I44" s="91"/>
      <c r="J44" s="92"/>
      <c r="K44" s="80"/>
      <c r="L44" s="91"/>
      <c r="M44" s="92"/>
      <c r="N44" s="80"/>
      <c r="O44" s="83"/>
      <c r="P44" s="73"/>
      <c r="Q44" s="83"/>
      <c r="R44" s="83"/>
      <c r="S44" s="83"/>
      <c r="T44" s="83"/>
      <c r="U44" s="86"/>
      <c r="V44" s="86"/>
      <c r="W44" s="86"/>
      <c r="X44" s="86"/>
      <c r="Y44" s="86"/>
      <c r="Z44" s="55"/>
      <c r="AA44" s="12"/>
      <c r="AB44" s="12"/>
      <c r="AC44" s="69"/>
      <c r="AD44" s="75"/>
      <c r="AE44" s="9"/>
    </row>
    <row r="45" spans="1:31" s="97" customFormat="1" ht="12.75">
      <c r="A45" s="93" t="s">
        <v>38</v>
      </c>
      <c r="B45" s="132"/>
      <c r="C45" s="109"/>
      <c r="D45" s="109"/>
      <c r="E45" s="94">
        <f>SUM(E42:E44)</f>
        <v>0</v>
      </c>
      <c r="F45" s="94">
        <f>SUM(F42:F44)</f>
        <v>700000</v>
      </c>
      <c r="G45" s="94">
        <f>SUM(G42:G44)</f>
        <v>0</v>
      </c>
      <c r="H45" s="95"/>
      <c r="I45" s="95"/>
      <c r="J45" s="94">
        <f>SUM(J42:J44)</f>
        <v>0</v>
      </c>
      <c r="K45" s="95"/>
      <c r="L45" s="95"/>
      <c r="M45" s="94">
        <f>SUM(M42:M44)</f>
        <v>0</v>
      </c>
      <c r="N45" s="95"/>
      <c r="O45" s="94">
        <f>SUM(O42:O44)</f>
        <v>0</v>
      </c>
      <c r="P45" s="98"/>
      <c r="Q45" s="94">
        <f>SUM(Q42:Q44)</f>
        <v>0</v>
      </c>
      <c r="R45" s="94">
        <f>SUM(R42:R44)</f>
        <v>0</v>
      </c>
      <c r="S45" s="94">
        <f>SUM(S42:S44)</f>
        <v>700000</v>
      </c>
      <c r="T45" s="94">
        <f>SUM(T42:T44)</f>
        <v>-700000</v>
      </c>
      <c r="U45" s="113"/>
      <c r="V45" s="94">
        <f>SUM(V42:V44)</f>
        <v>0</v>
      </c>
      <c r="W45" s="94">
        <f>SUM(W42:W44)</f>
        <v>0</v>
      </c>
      <c r="X45" s="94">
        <f>SUM(X42:X44)</f>
        <v>0</v>
      </c>
      <c r="Y45" s="113"/>
      <c r="Z45" s="114"/>
      <c r="AA45" s="115"/>
      <c r="AB45" s="115"/>
      <c r="AC45" s="69"/>
      <c r="AD45" s="75"/>
      <c r="AE45" s="116"/>
    </row>
    <row r="46" spans="1:31" s="13" customFormat="1">
      <c r="A46" s="87"/>
      <c r="B46" s="77"/>
      <c r="C46" s="88"/>
      <c r="D46" s="88"/>
      <c r="E46" s="89"/>
      <c r="F46" s="89"/>
      <c r="G46" s="90"/>
      <c r="H46" s="80"/>
      <c r="I46" s="91"/>
      <c r="J46" s="92"/>
      <c r="K46" s="80"/>
      <c r="L46" s="91"/>
      <c r="M46" s="92"/>
      <c r="N46" s="80"/>
      <c r="O46" s="83"/>
      <c r="P46" s="73"/>
      <c r="Q46" s="83"/>
      <c r="R46" s="83"/>
      <c r="S46" s="83"/>
      <c r="T46" s="83"/>
      <c r="U46" s="86"/>
      <c r="V46" s="86"/>
      <c r="W46" s="86"/>
      <c r="X46" s="86"/>
      <c r="Y46" s="86"/>
      <c r="Z46" s="55"/>
      <c r="AA46" s="12"/>
      <c r="AB46" s="12"/>
      <c r="AC46" s="69"/>
      <c r="AD46" s="75"/>
      <c r="AE46" s="9"/>
    </row>
    <row r="47" spans="1:31">
      <c r="C47" s="134"/>
      <c r="D47" s="134"/>
      <c r="E47" s="135"/>
      <c r="F47" s="135"/>
      <c r="G47" s="135"/>
      <c r="H47" s="136"/>
      <c r="I47" s="137"/>
      <c r="J47" s="135"/>
      <c r="K47" s="136"/>
      <c r="L47" s="137"/>
      <c r="M47" s="135"/>
      <c r="N47" s="136"/>
      <c r="O47" s="135"/>
      <c r="Q47" s="135"/>
      <c r="R47" s="135"/>
      <c r="S47" s="135"/>
      <c r="T47" s="135"/>
      <c r="U47" s="136"/>
      <c r="V47" s="136"/>
      <c r="W47" s="136"/>
      <c r="X47" s="136"/>
      <c r="Y47" s="136"/>
      <c r="Z47" s="139"/>
      <c r="AC47" s="69"/>
      <c r="AD47" s="141"/>
    </row>
    <row r="48" spans="1:31" s="13" customFormat="1" hidden="1" outlineLevel="1">
      <c r="A48" s="65" t="s">
        <v>39</v>
      </c>
      <c r="B48" s="66"/>
      <c r="C48" s="88"/>
      <c r="D48" s="88"/>
      <c r="E48" s="89"/>
      <c r="F48" s="89"/>
      <c r="G48" s="101"/>
      <c r="H48" s="80"/>
      <c r="I48" s="91"/>
      <c r="J48" s="92"/>
      <c r="K48" s="80"/>
      <c r="L48" s="91"/>
      <c r="M48" s="92"/>
      <c r="N48" s="80"/>
      <c r="O48" s="83"/>
      <c r="P48" s="73"/>
      <c r="Q48" s="83"/>
      <c r="R48" s="83"/>
      <c r="S48" s="83"/>
      <c r="T48" s="83"/>
      <c r="U48" s="86"/>
      <c r="V48" s="86"/>
      <c r="W48" s="86"/>
      <c r="X48" s="86"/>
      <c r="Y48" s="86"/>
      <c r="Z48" s="55"/>
      <c r="AA48" s="12"/>
      <c r="AB48" s="12"/>
      <c r="AC48" s="69"/>
      <c r="AD48" s="75"/>
      <c r="AE48" s="9"/>
    </row>
    <row r="49" spans="1:31" s="13" customFormat="1" hidden="1" outlineLevel="1">
      <c r="A49" s="65"/>
      <c r="B49" s="66"/>
      <c r="C49" s="88"/>
      <c r="D49" s="88"/>
      <c r="E49" s="89"/>
      <c r="F49" s="89"/>
      <c r="G49" s="101"/>
      <c r="H49" s="80"/>
      <c r="I49" s="91"/>
      <c r="J49" s="92"/>
      <c r="K49" s="80"/>
      <c r="L49" s="91"/>
      <c r="M49" s="92"/>
      <c r="N49" s="80"/>
      <c r="O49" s="83"/>
      <c r="P49" s="73"/>
      <c r="Q49" s="83"/>
      <c r="R49" s="83"/>
      <c r="S49" s="83"/>
      <c r="T49" s="83"/>
      <c r="U49" s="86"/>
      <c r="V49" s="86"/>
      <c r="W49" s="86"/>
      <c r="X49" s="86"/>
      <c r="Y49" s="86"/>
      <c r="Z49" s="55"/>
      <c r="AA49" s="12"/>
      <c r="AB49" s="12"/>
      <c r="AC49" s="69"/>
      <c r="AD49" s="75"/>
      <c r="AE49" s="9"/>
    </row>
    <row r="50" spans="1:31" s="13" customFormat="1" hidden="1" outlineLevel="1">
      <c r="A50" s="76"/>
      <c r="B50" s="77"/>
      <c r="C50" s="78"/>
      <c r="D50" s="78"/>
      <c r="E50" s="79"/>
      <c r="F50" s="79"/>
      <c r="G50" s="79"/>
      <c r="H50" s="80"/>
      <c r="I50" s="81"/>
      <c r="J50" s="82"/>
      <c r="K50" s="80"/>
      <c r="L50" s="81"/>
      <c r="M50" s="82"/>
      <c r="N50" s="80"/>
      <c r="O50" s="83">
        <f>IF(AND(E50&gt;0,J50&gt;0),"villa",E50+J50)</f>
        <v>0</v>
      </c>
      <c r="P50" s="84"/>
      <c r="Q50" s="85">
        <f>+IF(G50&gt;0,AC50,AD50)</f>
        <v>0</v>
      </c>
      <c r="R50" s="83" t="str">
        <f>IF(M50&gt;0,"VILLA",IF(M50&lt;0,E50-F50+J50-Q50+M50,"0"))</f>
        <v>0</v>
      </c>
      <c r="S50" s="83">
        <f>IF(M50&lt;0,0,F50+Q50)</f>
        <v>0</v>
      </c>
      <c r="T50" s="83">
        <f>IF(M50&lt;0,0,O50-S50)</f>
        <v>0</v>
      </c>
      <c r="U50" s="86"/>
      <c r="V50" s="86">
        <f>+IF($M50&lt;0,E50+J50,0)</f>
        <v>0</v>
      </c>
      <c r="W50" s="86">
        <f>+IF($M50&lt;0,F50+Q50,0)</f>
        <v>0</v>
      </c>
      <c r="X50" s="86">
        <f>+V50-W50</f>
        <v>0</v>
      </c>
      <c r="Y50" s="86"/>
      <c r="Z50" s="55">
        <f>IF(J50&gt;0,I50,0)</f>
        <v>0</v>
      </c>
      <c r="AA50" s="12">
        <f>IF(M50&lt;0,L50,0)</f>
        <v>0</v>
      </c>
      <c r="AB50" s="12">
        <f>IF(AND(Z50=0,AA50=0),MAN,IF(AND(Z50&gt;0,AA50&gt;0),AA50-Z50,IF(Z50&gt;0,MAN-Z50+1,AA50-1)))</f>
        <v>12</v>
      </c>
      <c r="AC50" s="69">
        <f>ROUND(INT(MAX(IF((F50+O50*P50*AB50/12)&gt;(O50-G50),(O50-G50)-F50,(O50-G50)*P50*AB50/12),0)+0.5),0)</f>
        <v>0</v>
      </c>
      <c r="AD50" s="75">
        <f>ROUND(INT(MAX(IF((F50+O50*P50*AB50/12)&gt;(1*O50),1*O50-F50,O50*P50*AB50/12),0)+0.5),0)</f>
        <v>0</v>
      </c>
      <c r="AE50" s="9"/>
    </row>
    <row r="51" spans="1:31" s="13" customFormat="1" ht="7.5" hidden="1" customHeight="1" outlineLevel="1">
      <c r="A51" s="107"/>
      <c r="B51" s="88"/>
      <c r="C51" s="88"/>
      <c r="D51" s="88"/>
      <c r="E51" s="92"/>
      <c r="F51" s="92"/>
      <c r="G51" s="108"/>
      <c r="H51" s="80"/>
      <c r="I51" s="91"/>
      <c r="J51" s="92"/>
      <c r="K51" s="80"/>
      <c r="L51" s="91"/>
      <c r="M51" s="92"/>
      <c r="N51" s="80"/>
      <c r="O51" s="83"/>
      <c r="P51" s="73"/>
      <c r="Q51" s="129"/>
      <c r="R51" s="83"/>
      <c r="S51" s="83"/>
      <c r="T51" s="83"/>
      <c r="U51" s="86"/>
      <c r="V51" s="86"/>
      <c r="W51" s="86"/>
      <c r="X51" s="86"/>
      <c r="Y51" s="86"/>
      <c r="Z51" s="55"/>
      <c r="AA51" s="12"/>
      <c r="AB51" s="12"/>
      <c r="AC51" s="69"/>
      <c r="AD51" s="75"/>
      <c r="AE51" s="9"/>
    </row>
    <row r="52" spans="1:31" s="97" customFormat="1" ht="12.75" hidden="1" outlineLevel="1">
      <c r="A52" s="93" t="s">
        <v>40</v>
      </c>
      <c r="B52" s="143"/>
      <c r="C52" s="143"/>
      <c r="D52" s="143"/>
      <c r="E52" s="144">
        <f>SUM(E50:E51)</f>
        <v>0</v>
      </c>
      <c r="F52" s="144">
        <f>SUM(F50:F51)</f>
        <v>0</v>
      </c>
      <c r="G52" s="144">
        <f>SUM(G50:G51)</f>
        <v>0</v>
      </c>
      <c r="H52" s="95"/>
      <c r="I52" s="95"/>
      <c r="J52" s="144">
        <f>SUM(J50:J51)</f>
        <v>0</v>
      </c>
      <c r="K52" s="95"/>
      <c r="L52" s="95"/>
      <c r="M52" s="144">
        <f>SUM(M50:M51)</f>
        <v>0</v>
      </c>
      <c r="N52" s="95"/>
      <c r="O52" s="144">
        <f>SUM(O50:O51)</f>
        <v>0</v>
      </c>
      <c r="P52" s="98"/>
      <c r="Q52" s="144">
        <f>SUM(Q50:Q51)</f>
        <v>0</v>
      </c>
      <c r="R52" s="144">
        <f>SUM(R50:R51)</f>
        <v>0</v>
      </c>
      <c r="S52" s="144">
        <f>SUM(S50:S51)</f>
        <v>0</v>
      </c>
      <c r="T52" s="144">
        <f>SUM(T50:T51)</f>
        <v>0</v>
      </c>
      <c r="U52" s="145"/>
      <c r="V52" s="144">
        <f>SUM(V50:V51)</f>
        <v>0</v>
      </c>
      <c r="W52" s="144">
        <f>SUM(W50:W51)</f>
        <v>0</v>
      </c>
      <c r="X52" s="144">
        <f>SUM(X50:X51)</f>
        <v>0</v>
      </c>
      <c r="Y52" s="145"/>
      <c r="Z52" s="146"/>
      <c r="AA52" s="147"/>
      <c r="AB52" s="147"/>
      <c r="AC52" s="69"/>
      <c r="AD52" s="75"/>
      <c r="AE52" s="116"/>
    </row>
    <row r="53" spans="1:31" s="13" customFormat="1" hidden="1" outlineLevel="1">
      <c r="B53" s="148"/>
      <c r="C53" s="148"/>
      <c r="D53" s="148"/>
      <c r="E53" s="85"/>
      <c r="F53" s="85"/>
      <c r="G53" s="85"/>
      <c r="H53" s="104"/>
      <c r="I53" s="149"/>
      <c r="J53" s="85"/>
      <c r="K53" s="104"/>
      <c r="L53" s="149"/>
      <c r="M53" s="85"/>
      <c r="N53" s="104"/>
      <c r="O53" s="85"/>
      <c r="P53" s="73"/>
      <c r="Q53" s="85"/>
      <c r="R53" s="85"/>
      <c r="S53" s="85"/>
      <c r="T53" s="85"/>
      <c r="U53" s="104"/>
      <c r="V53" s="104"/>
      <c r="W53" s="104"/>
      <c r="X53" s="104"/>
      <c r="Y53" s="104"/>
      <c r="Z53" s="150"/>
      <c r="AA53" s="56"/>
      <c r="AB53" s="56"/>
      <c r="AC53" s="69"/>
      <c r="AD53" s="75"/>
      <c r="AE53" s="9"/>
    </row>
    <row r="54" spans="1:31" s="13" customFormat="1" hidden="1" outlineLevel="1">
      <c r="A54" s="65" t="s">
        <v>41</v>
      </c>
      <c r="B54" s="66"/>
      <c r="C54" s="148"/>
      <c r="D54" s="148"/>
      <c r="E54" s="85"/>
      <c r="F54" s="85"/>
      <c r="G54" s="85"/>
      <c r="H54" s="104"/>
      <c r="I54" s="149"/>
      <c r="J54" s="85"/>
      <c r="K54" s="104"/>
      <c r="L54" s="149"/>
      <c r="M54" s="85"/>
      <c r="N54" s="104"/>
      <c r="O54" s="85"/>
      <c r="P54" s="73"/>
      <c r="Q54" s="85"/>
      <c r="R54" s="85"/>
      <c r="S54" s="85"/>
      <c r="T54" s="85"/>
      <c r="U54" s="104"/>
      <c r="V54" s="104"/>
      <c r="W54" s="104"/>
      <c r="X54" s="104"/>
      <c r="Y54" s="104"/>
      <c r="Z54" s="150"/>
      <c r="AA54" s="56"/>
      <c r="AB54" s="56"/>
      <c r="AC54" s="69"/>
      <c r="AD54" s="75"/>
      <c r="AE54" s="9"/>
    </row>
    <row r="55" spans="1:31" s="13" customFormat="1" hidden="1" outlineLevel="1">
      <c r="A55" s="65"/>
      <c r="B55" s="66"/>
      <c r="C55" s="148"/>
      <c r="D55" s="148"/>
      <c r="E55" s="85"/>
      <c r="F55" s="85"/>
      <c r="G55" s="85"/>
      <c r="H55" s="104"/>
      <c r="I55" s="149"/>
      <c r="J55" s="85"/>
      <c r="K55" s="104"/>
      <c r="L55" s="149"/>
      <c r="M55" s="85"/>
      <c r="N55" s="104"/>
      <c r="O55" s="85"/>
      <c r="P55" s="73"/>
      <c r="Q55" s="85"/>
      <c r="R55" s="85"/>
      <c r="S55" s="85"/>
      <c r="T55" s="85"/>
      <c r="U55" s="104"/>
      <c r="V55" s="104"/>
      <c r="W55" s="104"/>
      <c r="X55" s="104"/>
      <c r="Y55" s="104"/>
      <c r="Z55" s="150"/>
      <c r="AA55" s="56"/>
      <c r="AB55" s="56"/>
      <c r="AC55" s="69"/>
      <c r="AD55" s="75"/>
      <c r="AE55" s="9"/>
    </row>
    <row r="56" spans="1:31" s="13" customFormat="1" hidden="1" outlineLevel="1">
      <c r="A56" s="76"/>
      <c r="B56" s="77"/>
      <c r="C56" s="78"/>
      <c r="D56" s="78"/>
      <c r="E56" s="79"/>
      <c r="F56" s="79"/>
      <c r="G56" s="79"/>
      <c r="H56" s="80"/>
      <c r="I56" s="81"/>
      <c r="J56" s="82"/>
      <c r="K56" s="80"/>
      <c r="L56" s="81"/>
      <c r="M56" s="82"/>
      <c r="N56" s="80"/>
      <c r="O56" s="83">
        <f>IF(AND(E56&gt;0,J56&gt;0),"villa",E56+J56)</f>
        <v>0</v>
      </c>
      <c r="P56" s="84"/>
      <c r="Q56" s="85">
        <f>+IF(G56&gt;0,AC56,AD56)</f>
        <v>0</v>
      </c>
      <c r="R56" s="83" t="str">
        <f>IF(M56&gt;0,"VILLA",IF(M56&lt;0,E56-F56+J56-Q56+M56,"0"))</f>
        <v>0</v>
      </c>
      <c r="S56" s="83">
        <f>IF(M56&lt;0,0,F56+Q56)</f>
        <v>0</v>
      </c>
      <c r="T56" s="83">
        <f>IF(M56&lt;0,0,O56-S56)</f>
        <v>0</v>
      </c>
      <c r="U56" s="86"/>
      <c r="V56" s="86">
        <f>+IF($M56&lt;0,E56+J56,0)</f>
        <v>0</v>
      </c>
      <c r="W56" s="86">
        <f>+IF($M56&lt;0,F56+Q56,0)</f>
        <v>0</v>
      </c>
      <c r="X56" s="86">
        <f>+V56-W56</f>
        <v>0</v>
      </c>
      <c r="Y56" s="86"/>
      <c r="Z56" s="55">
        <f>IF(J56&gt;0,I56,0)</f>
        <v>0</v>
      </c>
      <c r="AA56" s="12">
        <f>IF(M56&lt;0,L56,0)</f>
        <v>0</v>
      </c>
      <c r="AB56" s="12">
        <f>IF(AND(Z56=0,AA56=0),MAN,IF(AND(Z56&gt;0,AA56&gt;0),AA56-Z56,IF(Z56&gt;0,MAN-Z56+1,AA56-1)))</f>
        <v>12</v>
      </c>
      <c r="AC56" s="69">
        <f>ROUND(INT(MAX(IF((F56+O56*P56*AB56/12)&gt;(O56-G56),(O56-G56)-F56,(O56-G56)*P56*AB56/12),0)+0.5),0)</f>
        <v>0</v>
      </c>
      <c r="AD56" s="75">
        <f>ROUND(INT(MAX(IF((F56+O56*P56*AB56/12)&gt;(1*O56),1*O56-F56,O56*P56*AB56/12),0)+0.5),0)</f>
        <v>0</v>
      </c>
      <c r="AE56" s="9"/>
    </row>
    <row r="57" spans="1:31" s="13" customFormat="1" hidden="1" outlineLevel="1">
      <c r="A57" s="76"/>
      <c r="B57" s="77"/>
      <c r="C57" s="78"/>
      <c r="D57" s="78"/>
      <c r="E57" s="79"/>
      <c r="F57" s="79"/>
      <c r="G57" s="79"/>
      <c r="H57" s="80"/>
      <c r="I57" s="81"/>
      <c r="J57" s="82"/>
      <c r="K57" s="80"/>
      <c r="L57" s="81"/>
      <c r="M57" s="82"/>
      <c r="N57" s="80"/>
      <c r="O57" s="83">
        <f>IF(AND(E57&gt;0,J57&gt;0),"villa",E57+J57)</f>
        <v>0</v>
      </c>
      <c r="P57" s="84"/>
      <c r="Q57" s="85">
        <f>+IF(G57&gt;0,AC57,AD57)</f>
        <v>0</v>
      </c>
      <c r="R57" s="83" t="str">
        <f>IF(M57&gt;0,"VILLA",IF(M57&lt;0,E57-F57+J57-Q57+M57,"0"))</f>
        <v>0</v>
      </c>
      <c r="S57" s="83">
        <f>IF(M57&lt;0,0,F57+Q57)</f>
        <v>0</v>
      </c>
      <c r="T57" s="83">
        <f>IF(M57&lt;0,0,O57-S57)</f>
        <v>0</v>
      </c>
      <c r="U57" s="86"/>
      <c r="V57" s="86">
        <f>+IF($M57&lt;0,E57+J57,0)</f>
        <v>0</v>
      </c>
      <c r="W57" s="86">
        <f>+IF($M57&lt;0,F57+Q57,0)</f>
        <v>0</v>
      </c>
      <c r="X57" s="86">
        <f>+V57-W57</f>
        <v>0</v>
      </c>
      <c r="Y57" s="86"/>
      <c r="Z57" s="55">
        <f>IF(J57&gt;0,I57,0)</f>
        <v>0</v>
      </c>
      <c r="AA57" s="12">
        <f>IF(M57&lt;0,L57,0)</f>
        <v>0</v>
      </c>
      <c r="AB57" s="12">
        <f>IF(AND(Z57=0,AA57=0),MAN,IF(AND(Z57&gt;0,AA57&gt;0),AA57-Z57,IF(Z57&gt;0,MAN-Z57+1,AA57-1)))</f>
        <v>12</v>
      </c>
      <c r="AC57" s="69">
        <f>ROUND(INT(MAX(IF((F57+O57*P57*AB57/12)&gt;(O57-G57),(O57-G57)-F57,(O57-G57)*P57*AB57/12),0)+0.5),0)</f>
        <v>0</v>
      </c>
      <c r="AD57" s="75">
        <f>ROUND(INT(MAX(IF((F57+O57*P57*AB57/12)&gt;(1*O57),1*O57-F57,O57*P57*AB57/12),0)+0.5),0)</f>
        <v>0</v>
      </c>
      <c r="AE57" s="9"/>
    </row>
    <row r="58" spans="1:31" s="13" customFormat="1" ht="6.75" hidden="1" customHeight="1" outlineLevel="1">
      <c r="A58" s="151"/>
      <c r="B58" s="152"/>
      <c r="C58" s="152"/>
      <c r="D58" s="152"/>
      <c r="E58" s="153"/>
      <c r="F58" s="153"/>
      <c r="G58" s="154"/>
      <c r="H58" s="155"/>
      <c r="I58" s="156"/>
      <c r="J58" s="157"/>
      <c r="K58" s="155"/>
      <c r="L58" s="156"/>
      <c r="M58" s="157"/>
      <c r="N58" s="155"/>
      <c r="O58" s="83"/>
      <c r="P58" s="73"/>
      <c r="Q58" s="83"/>
      <c r="R58" s="83"/>
      <c r="S58" s="83"/>
      <c r="T58" s="83"/>
      <c r="U58" s="86"/>
      <c r="V58" s="86"/>
      <c r="W58" s="86"/>
      <c r="X58" s="86"/>
      <c r="Y58" s="86"/>
      <c r="Z58" s="55"/>
      <c r="AA58" s="12"/>
      <c r="AB58" s="12"/>
      <c r="AC58" s="69"/>
      <c r="AD58" s="75"/>
      <c r="AE58" s="9"/>
    </row>
    <row r="59" spans="1:31" s="13" customFormat="1" ht="11.25" hidden="1" customHeight="1" outlineLevel="1" thickBot="1">
      <c r="A59" s="93" t="s">
        <v>40</v>
      </c>
      <c r="B59" s="152"/>
      <c r="C59" s="152"/>
      <c r="D59" s="152"/>
      <c r="E59" s="144">
        <f>SUM(E56:E58)</f>
        <v>0</v>
      </c>
      <c r="F59" s="144">
        <f>SUM(F56:F58)</f>
        <v>0</v>
      </c>
      <c r="G59" s="144">
        <f>SUM(G56:G58)</f>
        <v>0</v>
      </c>
      <c r="H59" s="155"/>
      <c r="I59" s="156"/>
      <c r="J59" s="144">
        <f>SUM(J56:J58)</f>
        <v>0</v>
      </c>
      <c r="K59" s="95"/>
      <c r="L59" s="156"/>
      <c r="M59" s="144">
        <f>SUM(M56:M58)</f>
        <v>0</v>
      </c>
      <c r="N59" s="95"/>
      <c r="O59" s="144">
        <f>SUM(O56:O58)</f>
        <v>0</v>
      </c>
      <c r="P59" s="73"/>
      <c r="Q59" s="144">
        <f>SUM(Q56:Q58)</f>
        <v>0</v>
      </c>
      <c r="R59" s="144">
        <f>SUM(R56:R58)</f>
        <v>0</v>
      </c>
      <c r="S59" s="144">
        <f>SUM(S56:S58)</f>
        <v>0</v>
      </c>
      <c r="T59" s="144">
        <f>SUM(T56:T58)</f>
        <v>0</v>
      </c>
      <c r="U59" s="86"/>
      <c r="V59" s="144">
        <f>SUM(V56:V58)</f>
        <v>0</v>
      </c>
      <c r="W59" s="144">
        <f>SUM(W56:W58)</f>
        <v>0</v>
      </c>
      <c r="X59" s="144">
        <f>SUM(X56:X58)</f>
        <v>0</v>
      </c>
      <c r="Y59" s="86"/>
      <c r="Z59" s="158"/>
      <c r="AA59" s="159"/>
      <c r="AB59" s="159"/>
      <c r="AC59" s="160"/>
      <c r="AD59" s="161"/>
      <c r="AE59" s="9"/>
    </row>
    <row r="60" spans="1:31" s="13" customFormat="1" ht="15.75" customHeight="1" collapsed="1">
      <c r="A60" s="151"/>
      <c r="B60" s="152"/>
      <c r="C60" s="152"/>
      <c r="D60" s="152"/>
      <c r="E60" s="153"/>
      <c r="F60" s="153"/>
      <c r="G60" s="154"/>
      <c r="H60" s="155"/>
      <c r="I60" s="156"/>
      <c r="J60" s="157"/>
      <c r="K60" s="155"/>
      <c r="L60" s="156"/>
      <c r="M60" s="157"/>
      <c r="N60" s="155"/>
      <c r="O60" s="83"/>
      <c r="P60" s="73"/>
      <c r="Q60" s="83"/>
      <c r="R60" s="83"/>
      <c r="S60" s="83"/>
      <c r="T60" s="83"/>
      <c r="U60" s="86"/>
      <c r="V60" s="86"/>
      <c r="W60" s="86"/>
      <c r="X60" s="86"/>
      <c r="Y60" s="86"/>
      <c r="Z60" s="12"/>
      <c r="AA60" s="12"/>
      <c r="AB60" s="12"/>
      <c r="AC60" s="69"/>
      <c r="AD60" s="69"/>
      <c r="AE60" s="9"/>
    </row>
    <row r="61" spans="1:31" s="13" customFormat="1" ht="15.75" customHeight="1">
      <c r="A61" s="151"/>
      <c r="B61" s="152"/>
      <c r="C61" s="152"/>
      <c r="D61" s="152"/>
      <c r="E61" s="153"/>
      <c r="F61" s="153"/>
      <c r="G61" s="154"/>
      <c r="H61" s="155"/>
      <c r="I61" s="156"/>
      <c r="J61" s="157"/>
      <c r="K61" s="155"/>
      <c r="L61" s="156"/>
      <c r="M61" s="157"/>
      <c r="N61" s="155"/>
      <c r="O61" s="83"/>
      <c r="P61" s="73"/>
      <c r="Q61" s="83"/>
      <c r="R61" s="83"/>
      <c r="S61" s="83"/>
      <c r="T61" s="83"/>
      <c r="U61" s="86"/>
      <c r="V61" s="86"/>
      <c r="W61" s="86"/>
      <c r="X61" s="86"/>
      <c r="Y61" s="86"/>
      <c r="Z61" s="12"/>
      <c r="AA61" s="12"/>
      <c r="AB61" s="12"/>
      <c r="AC61" s="69"/>
      <c r="AD61" s="69"/>
      <c r="AE61" s="9"/>
    </row>
    <row r="62" spans="1:31" s="13" customFormat="1" ht="13.5" thickBot="1">
      <c r="A62" s="93" t="s">
        <v>42</v>
      </c>
      <c r="B62" s="148"/>
      <c r="C62" s="148"/>
      <c r="D62" s="148"/>
      <c r="E62" s="162">
        <f>E21+E30+E38+E45+E52+E14+E59</f>
        <v>0</v>
      </c>
      <c r="F62" s="162">
        <f>F21+F30+F38+F45+F52+F14+F59</f>
        <v>5220000</v>
      </c>
      <c r="G62" s="162">
        <f>G21+G30+G38+G45+G52+G14+G59</f>
        <v>0</v>
      </c>
      <c r="H62" s="163"/>
      <c r="I62" s="163"/>
      <c r="J62" s="162">
        <f>J21+J30+J38+J45+J52+J14+J59</f>
        <v>0</v>
      </c>
      <c r="K62" s="163"/>
      <c r="L62" s="163"/>
      <c r="M62" s="162">
        <f>M21+M30+M38+M45+M52+M14+M59</f>
        <v>0</v>
      </c>
      <c r="N62" s="163"/>
      <c r="O62" s="162">
        <f>O21+O30+O38+O45+O52+O14+O59</f>
        <v>0</v>
      </c>
      <c r="P62" s="164"/>
      <c r="Q62" s="162">
        <f>Q21+Q30+Q38+Q45+Q52+Q14+Q59</f>
        <v>0</v>
      </c>
      <c r="R62" s="162">
        <f>R21+R30+R38+R45+R52+R14+R59</f>
        <v>0</v>
      </c>
      <c r="S62" s="162">
        <f>S21+S30+S38+S45+S52+S14+S59</f>
        <v>5220000</v>
      </c>
      <c r="T62" s="162">
        <f>T21+T30+T38+T45+T52+T14+T59</f>
        <v>-5220000</v>
      </c>
      <c r="U62" s="104"/>
      <c r="V62" s="162">
        <f>V21+V30+V38+V45+V52+V14+V59</f>
        <v>0</v>
      </c>
      <c r="W62" s="162">
        <f>W21+W30+W38+W45+W52+W14+W59</f>
        <v>0</v>
      </c>
      <c r="X62" s="162">
        <f>X21+X30+X38+X45+X52+X14+X59</f>
        <v>0</v>
      </c>
      <c r="Y62" s="104"/>
      <c r="Z62" s="56"/>
      <c r="AA62" s="56"/>
      <c r="AB62" s="56"/>
      <c r="AC62" s="9"/>
      <c r="AD62" s="9"/>
      <c r="AE62" s="9"/>
    </row>
    <row r="63" spans="1:31" s="13" customFormat="1" ht="12.75" thickTop="1">
      <c r="B63" s="148"/>
      <c r="C63" s="148"/>
      <c r="D63" s="148"/>
      <c r="E63" s="85"/>
      <c r="F63" s="85"/>
      <c r="G63" s="85"/>
      <c r="H63" s="104"/>
      <c r="I63" s="149"/>
      <c r="J63" s="85"/>
      <c r="K63" s="104"/>
      <c r="L63" s="149"/>
      <c r="M63" s="85"/>
      <c r="N63" s="104"/>
      <c r="O63" s="85"/>
      <c r="P63" s="73"/>
      <c r="Q63" s="85"/>
      <c r="R63" s="85"/>
      <c r="S63" s="85"/>
      <c r="T63" s="85"/>
      <c r="U63" s="104"/>
      <c r="V63" s="104"/>
      <c r="W63" s="104"/>
      <c r="X63" s="104"/>
      <c r="Y63" s="104"/>
      <c r="Z63" s="56"/>
      <c r="AA63" s="56"/>
      <c r="AB63" s="56"/>
      <c r="AC63" s="9"/>
      <c r="AD63" s="9"/>
      <c r="AE63" s="9"/>
    </row>
    <row r="64" spans="1:31" s="13" customFormat="1">
      <c r="B64" s="148"/>
      <c r="C64" s="148"/>
      <c r="D64" s="148"/>
      <c r="E64" s="85"/>
      <c r="F64" s="85"/>
      <c r="G64" s="85"/>
      <c r="H64" s="104"/>
      <c r="I64" s="149"/>
      <c r="J64" s="85"/>
      <c r="K64" s="104"/>
      <c r="L64" s="149"/>
      <c r="M64" s="85"/>
      <c r="N64" s="104"/>
      <c r="O64" s="85"/>
      <c r="P64" s="73"/>
      <c r="Q64" s="85"/>
      <c r="R64" s="85"/>
      <c r="S64" s="85"/>
      <c r="T64" s="85"/>
      <c r="U64" s="104"/>
      <c r="V64" s="104"/>
      <c r="W64" s="104"/>
      <c r="X64" s="104"/>
      <c r="Y64" s="104"/>
      <c r="Z64" s="56"/>
      <c r="AA64" s="56"/>
      <c r="AB64" s="56"/>
      <c r="AC64" s="9"/>
      <c r="AD64" s="9"/>
      <c r="AE64" s="9"/>
    </row>
    <row r="65" spans="2:31" s="13" customFormat="1">
      <c r="B65" s="148"/>
      <c r="C65" s="148"/>
      <c r="D65" s="148"/>
      <c r="E65" s="85"/>
      <c r="F65" s="85"/>
      <c r="G65" s="85"/>
      <c r="H65" s="104"/>
      <c r="I65" s="149"/>
      <c r="J65" s="85"/>
      <c r="K65" s="104"/>
      <c r="L65" s="149"/>
      <c r="M65" s="85"/>
      <c r="N65" s="104"/>
      <c r="O65" s="85"/>
      <c r="P65" s="8"/>
      <c r="Q65" s="85"/>
      <c r="R65" s="85"/>
      <c r="S65" s="85"/>
      <c r="T65" s="85"/>
      <c r="U65" s="104"/>
      <c r="V65" s="104"/>
      <c r="W65" s="104"/>
      <c r="X65" s="104"/>
      <c r="Y65" s="104"/>
      <c r="Z65" s="56"/>
      <c r="AA65" s="56"/>
      <c r="AB65" s="56"/>
      <c r="AC65" s="9"/>
      <c r="AD65" s="9"/>
      <c r="AE65" s="9"/>
    </row>
    <row r="66" spans="2:31" s="13" customFormat="1">
      <c r="B66" s="148"/>
      <c r="C66" s="148"/>
      <c r="D66" s="148"/>
      <c r="E66" s="85"/>
      <c r="F66" s="85"/>
      <c r="G66" s="85"/>
      <c r="H66" s="104"/>
      <c r="I66" s="149"/>
      <c r="J66" s="85"/>
      <c r="K66" s="104"/>
      <c r="L66" s="149"/>
      <c r="M66" s="85"/>
      <c r="N66" s="104"/>
      <c r="O66" s="85"/>
      <c r="P66" s="8"/>
      <c r="Q66" s="85"/>
      <c r="R66" s="85"/>
      <c r="S66" s="85"/>
      <c r="T66" s="85"/>
      <c r="U66" s="104"/>
      <c r="V66" s="104"/>
      <c r="W66" s="104"/>
      <c r="X66" s="104"/>
      <c r="Y66" s="104"/>
      <c r="Z66" s="56"/>
      <c r="AA66" s="56"/>
      <c r="AB66" s="56"/>
      <c r="AC66" s="9"/>
      <c r="AD66" s="9"/>
      <c r="AE66" s="9"/>
    </row>
    <row r="67" spans="2:31" s="13" customFormat="1">
      <c r="B67" s="148"/>
      <c r="C67" s="148"/>
      <c r="D67" s="148"/>
      <c r="E67" s="85"/>
      <c r="F67" s="85"/>
      <c r="G67" s="85"/>
      <c r="H67" s="104"/>
      <c r="I67" s="149"/>
      <c r="J67" s="85"/>
      <c r="K67" s="104"/>
      <c r="L67" s="149"/>
      <c r="M67" s="85"/>
      <c r="N67" s="104"/>
      <c r="O67" s="85"/>
      <c r="P67" s="8"/>
      <c r="Q67" s="85"/>
      <c r="R67" s="85"/>
      <c r="S67" s="85"/>
      <c r="T67" s="85"/>
      <c r="U67" s="104"/>
      <c r="V67" s="104"/>
      <c r="W67" s="104"/>
      <c r="X67" s="104"/>
      <c r="Y67" s="104"/>
      <c r="Z67" s="56"/>
      <c r="AA67" s="56"/>
      <c r="AB67" s="56"/>
      <c r="AC67" s="9"/>
      <c r="AD67" s="9"/>
      <c r="AE67" s="9"/>
    </row>
    <row r="68" spans="2:31" s="13" customFormat="1">
      <c r="B68" s="148"/>
      <c r="C68" s="148"/>
      <c r="D68" s="148"/>
      <c r="E68" s="85"/>
      <c r="F68" s="85"/>
      <c r="G68" s="85"/>
      <c r="H68" s="104"/>
      <c r="I68" s="149"/>
      <c r="J68" s="85"/>
      <c r="K68" s="104"/>
      <c r="L68" s="149"/>
      <c r="M68" s="85"/>
      <c r="N68" s="104"/>
      <c r="O68" s="85"/>
      <c r="P68" s="8"/>
      <c r="Q68" s="85"/>
      <c r="R68" s="85"/>
      <c r="S68" s="85"/>
      <c r="T68" s="85"/>
      <c r="U68" s="104"/>
      <c r="V68" s="104"/>
      <c r="W68" s="104"/>
      <c r="X68" s="104"/>
      <c r="Y68" s="104"/>
      <c r="Z68" s="56"/>
      <c r="AA68" s="56"/>
      <c r="AB68" s="56"/>
      <c r="AC68" s="9"/>
      <c r="AD68" s="9"/>
      <c r="AE68" s="9"/>
    </row>
    <row r="69" spans="2:31" s="13" customFormat="1">
      <c r="B69" s="148"/>
      <c r="C69" s="148"/>
      <c r="D69" s="148"/>
      <c r="E69" s="85"/>
      <c r="F69" s="85"/>
      <c r="G69" s="85"/>
      <c r="H69" s="104"/>
      <c r="I69" s="149"/>
      <c r="J69" s="85"/>
      <c r="K69" s="104"/>
      <c r="L69" s="149"/>
      <c r="M69" s="85"/>
      <c r="N69" s="104"/>
      <c r="O69" s="85"/>
      <c r="P69" s="8"/>
      <c r="Q69" s="85"/>
      <c r="R69" s="85"/>
      <c r="S69" s="85"/>
      <c r="T69" s="85"/>
      <c r="U69" s="104"/>
      <c r="V69" s="104"/>
      <c r="W69" s="104"/>
      <c r="X69" s="104"/>
      <c r="Y69" s="104"/>
      <c r="Z69" s="56"/>
      <c r="AA69" s="56"/>
      <c r="AB69" s="56"/>
      <c r="AC69" s="9"/>
      <c r="AD69" s="9"/>
      <c r="AE69" s="9"/>
    </row>
    <row r="70" spans="2:31" s="13" customFormat="1">
      <c r="B70" s="148"/>
      <c r="C70" s="148"/>
      <c r="D70" s="148"/>
      <c r="E70" s="85"/>
      <c r="F70" s="85"/>
      <c r="G70" s="85"/>
      <c r="H70" s="104"/>
      <c r="I70" s="149"/>
      <c r="J70" s="85"/>
      <c r="K70" s="104"/>
      <c r="L70" s="149"/>
      <c r="M70" s="85"/>
      <c r="N70" s="104"/>
      <c r="O70" s="85"/>
      <c r="P70" s="8"/>
      <c r="Q70" s="85"/>
      <c r="R70" s="85"/>
      <c r="S70" s="85"/>
      <c r="T70" s="85"/>
      <c r="U70" s="104"/>
      <c r="V70" s="104"/>
      <c r="W70" s="104"/>
      <c r="X70" s="104"/>
      <c r="Y70" s="104"/>
      <c r="Z70" s="56"/>
      <c r="AA70" s="56"/>
      <c r="AB70" s="56"/>
      <c r="AC70" s="9"/>
      <c r="AD70" s="9"/>
      <c r="AE70" s="9"/>
    </row>
    <row r="71" spans="2:31" s="13" customFormat="1">
      <c r="B71" s="148"/>
      <c r="C71" s="148"/>
      <c r="D71" s="148"/>
      <c r="E71" s="85"/>
      <c r="F71" s="85"/>
      <c r="G71" s="85"/>
      <c r="H71" s="104"/>
      <c r="I71" s="149"/>
      <c r="J71" s="85"/>
      <c r="K71" s="104"/>
      <c r="L71" s="149"/>
      <c r="M71" s="85"/>
      <c r="N71" s="104"/>
      <c r="O71" s="85"/>
      <c r="P71" s="8"/>
      <c r="Q71" s="85"/>
      <c r="R71" s="85"/>
      <c r="S71" s="85"/>
      <c r="T71" s="85"/>
      <c r="U71" s="104"/>
      <c r="V71" s="104"/>
      <c r="W71" s="104"/>
      <c r="X71" s="104"/>
      <c r="Y71" s="104"/>
      <c r="Z71" s="56"/>
      <c r="AA71" s="56"/>
      <c r="AB71" s="56"/>
      <c r="AC71" s="9"/>
      <c r="AD71" s="9"/>
      <c r="AE71" s="9"/>
    </row>
    <row r="72" spans="2:31" s="13" customFormat="1" ht="12.75">
      <c r="B72" s="148"/>
      <c r="C72" s="148"/>
      <c r="D72" s="148"/>
      <c r="E72" s="85"/>
      <c r="F72" s="85"/>
      <c r="G72" s="85"/>
      <c r="H72" s="104"/>
      <c r="I72" s="149"/>
      <c r="J72" s="85"/>
      <c r="K72" s="104"/>
      <c r="L72" s="149"/>
      <c r="M72" s="85"/>
      <c r="N72" s="104"/>
      <c r="O72" s="165"/>
      <c r="P72" s="166"/>
      <c r="Q72" s="165"/>
      <c r="R72" s="165"/>
      <c r="S72" s="165"/>
      <c r="T72" s="165"/>
      <c r="U72" s="104"/>
      <c r="V72" s="104"/>
      <c r="W72" s="104"/>
      <c r="X72" s="104"/>
      <c r="Y72" s="104"/>
      <c r="Z72" s="56"/>
      <c r="AA72" s="56"/>
      <c r="AB72" s="56"/>
      <c r="AC72" s="9"/>
      <c r="AD72" s="9"/>
      <c r="AE72" s="9"/>
    </row>
    <row r="73" spans="2:31" s="13" customFormat="1" ht="12.75">
      <c r="B73" s="148"/>
      <c r="C73" s="148"/>
      <c r="D73" s="148"/>
      <c r="E73" s="85"/>
      <c r="F73" s="85"/>
      <c r="G73" s="85"/>
      <c r="H73" s="104"/>
      <c r="I73" s="149"/>
      <c r="J73" s="85"/>
      <c r="K73" s="104"/>
      <c r="L73" s="149"/>
      <c r="M73" s="85"/>
      <c r="N73" s="104"/>
      <c r="O73" s="165"/>
      <c r="P73" s="166"/>
      <c r="Q73" s="165"/>
      <c r="R73" s="165"/>
      <c r="S73" s="165"/>
      <c r="T73" s="165"/>
      <c r="U73" s="104"/>
      <c r="V73" s="104"/>
      <c r="W73" s="104"/>
      <c r="X73" s="104"/>
      <c r="Y73" s="104"/>
      <c r="Z73" s="56"/>
      <c r="AA73" s="56"/>
      <c r="AB73" s="56"/>
      <c r="AC73" s="9"/>
      <c r="AD73" s="9"/>
      <c r="AE73" s="9"/>
    </row>
    <row r="74" spans="2:31" s="13" customFormat="1" ht="12.75">
      <c r="B74" s="148"/>
      <c r="C74" s="148"/>
      <c r="D74" s="148"/>
      <c r="E74" s="85"/>
      <c r="F74" s="85"/>
      <c r="G74" s="85"/>
      <c r="H74" s="104"/>
      <c r="I74" s="149"/>
      <c r="J74" s="85"/>
      <c r="K74" s="104"/>
      <c r="L74" s="149"/>
      <c r="M74" s="85"/>
      <c r="N74" s="104"/>
      <c r="O74" s="165"/>
      <c r="P74" s="166"/>
      <c r="Q74" s="165"/>
      <c r="R74" s="165"/>
      <c r="S74" s="165"/>
      <c r="T74" s="165"/>
      <c r="U74" s="104"/>
      <c r="V74" s="104"/>
      <c r="W74" s="104"/>
      <c r="X74" s="104"/>
      <c r="Y74" s="104"/>
      <c r="Z74" s="56"/>
      <c r="AA74" s="56"/>
      <c r="AB74" s="56"/>
      <c r="AC74" s="9"/>
      <c r="AD74" s="9"/>
      <c r="AE74" s="9"/>
    </row>
    <row r="75" spans="2:31">
      <c r="C75" s="134"/>
      <c r="D75" s="134"/>
      <c r="E75" s="135"/>
      <c r="F75" s="135"/>
      <c r="G75" s="135"/>
      <c r="H75" s="136"/>
      <c r="I75" s="137"/>
      <c r="J75" s="135"/>
      <c r="K75" s="136"/>
      <c r="L75" s="137"/>
      <c r="M75" s="135"/>
      <c r="N75" s="136"/>
      <c r="O75" s="135"/>
      <c r="Q75" s="135"/>
      <c r="R75" s="135"/>
      <c r="S75" s="135"/>
      <c r="T75" s="135"/>
      <c r="U75" s="136"/>
      <c r="V75" s="136"/>
      <c r="W75" s="136"/>
      <c r="X75" s="136"/>
      <c r="Y75" s="136"/>
    </row>
    <row r="76" spans="2:31">
      <c r="C76" s="134"/>
      <c r="D76" s="134"/>
      <c r="E76" s="135"/>
      <c r="F76" s="135"/>
      <c r="G76" s="135"/>
      <c r="H76" s="136"/>
      <c r="I76" s="137"/>
      <c r="J76" s="135"/>
      <c r="K76" s="136"/>
      <c r="L76" s="137"/>
      <c r="M76" s="135"/>
      <c r="N76" s="136"/>
      <c r="O76" s="135"/>
      <c r="Q76" s="135"/>
      <c r="R76" s="135"/>
      <c r="S76" s="135"/>
      <c r="T76" s="135"/>
      <c r="U76" s="136"/>
      <c r="V76" s="136"/>
      <c r="W76" s="136"/>
      <c r="X76" s="136"/>
      <c r="Y76" s="136"/>
    </row>
    <row r="77" spans="2:31">
      <c r="C77" s="134"/>
      <c r="D77" s="134"/>
      <c r="E77" s="135"/>
      <c r="F77" s="135"/>
      <c r="G77" s="135"/>
      <c r="H77" s="136"/>
      <c r="I77" s="137"/>
      <c r="J77" s="135"/>
      <c r="K77" s="136"/>
      <c r="L77" s="137"/>
      <c r="M77" s="135"/>
      <c r="N77" s="136"/>
      <c r="O77" s="135"/>
      <c r="Q77" s="135"/>
      <c r="R77" s="135"/>
      <c r="S77" s="135"/>
      <c r="T77" s="135"/>
      <c r="U77" s="136"/>
      <c r="V77" s="136"/>
      <c r="W77" s="136"/>
      <c r="X77" s="136"/>
      <c r="Y77" s="136"/>
    </row>
    <row r="78" spans="2:31">
      <c r="C78" s="134"/>
      <c r="D78" s="134"/>
      <c r="E78" s="135"/>
      <c r="F78" s="135"/>
      <c r="G78" s="135"/>
      <c r="H78" s="136"/>
      <c r="I78" s="137"/>
      <c r="J78" s="135"/>
      <c r="K78" s="136"/>
      <c r="L78" s="137"/>
      <c r="M78" s="135"/>
      <c r="N78" s="136"/>
      <c r="O78" s="135"/>
      <c r="Q78" s="135"/>
      <c r="R78" s="135"/>
      <c r="S78" s="135"/>
      <c r="T78" s="135"/>
      <c r="U78" s="136"/>
      <c r="V78" s="136"/>
      <c r="W78" s="136"/>
      <c r="X78" s="136"/>
      <c r="Y78" s="136"/>
    </row>
    <row r="79" spans="2:31">
      <c r="C79" s="134"/>
      <c r="D79" s="134"/>
      <c r="E79" s="135"/>
      <c r="F79" s="135"/>
      <c r="G79" s="135"/>
      <c r="H79" s="136"/>
      <c r="I79" s="137"/>
      <c r="J79" s="135"/>
      <c r="K79" s="136"/>
      <c r="L79" s="137"/>
      <c r="M79" s="135"/>
      <c r="N79" s="136"/>
      <c r="O79" s="135"/>
      <c r="Q79" s="135"/>
      <c r="R79" s="135"/>
      <c r="S79" s="135"/>
      <c r="T79" s="135"/>
      <c r="U79" s="136"/>
      <c r="V79" s="136"/>
      <c r="W79" s="136"/>
      <c r="X79" s="136"/>
      <c r="Y79" s="136"/>
    </row>
    <row r="80" spans="2:31">
      <c r="C80" s="134"/>
      <c r="D80" s="134"/>
      <c r="E80" s="135"/>
      <c r="F80" s="135"/>
      <c r="G80" s="135"/>
      <c r="H80" s="136"/>
      <c r="I80" s="137"/>
      <c r="J80" s="135"/>
      <c r="K80" s="136"/>
      <c r="L80" s="137"/>
      <c r="M80" s="135"/>
      <c r="N80" s="136"/>
      <c r="O80" s="135"/>
      <c r="Q80" s="135"/>
      <c r="R80" s="135"/>
      <c r="S80" s="135"/>
      <c r="T80" s="135"/>
      <c r="U80" s="136"/>
      <c r="V80" s="136"/>
      <c r="W80" s="136"/>
      <c r="X80" s="136"/>
      <c r="Y80" s="136"/>
    </row>
    <row r="81" spans="1:235">
      <c r="C81" s="134"/>
      <c r="D81" s="134"/>
      <c r="E81" s="135"/>
      <c r="F81" s="135"/>
      <c r="G81" s="135"/>
      <c r="H81" s="136"/>
      <c r="I81" s="137"/>
      <c r="J81" s="135"/>
      <c r="K81" s="136"/>
      <c r="L81" s="137"/>
      <c r="M81" s="135"/>
      <c r="N81" s="136"/>
      <c r="O81" s="135"/>
      <c r="Q81" s="135"/>
      <c r="R81" s="135"/>
      <c r="S81" s="135"/>
      <c r="T81" s="135"/>
      <c r="U81" s="136"/>
      <c r="V81" s="136"/>
      <c r="W81" s="136"/>
      <c r="X81" s="136"/>
      <c r="Y81" s="136"/>
    </row>
    <row r="82" spans="1:235">
      <c r="C82" s="134"/>
      <c r="D82" s="134"/>
      <c r="E82" s="135"/>
      <c r="F82" s="135"/>
      <c r="G82" s="135"/>
      <c r="H82" s="136"/>
      <c r="I82" s="137"/>
      <c r="J82" s="135"/>
      <c r="K82" s="136"/>
      <c r="L82" s="137"/>
      <c r="M82" s="135"/>
      <c r="N82" s="136"/>
      <c r="O82" s="135"/>
      <c r="Q82" s="135"/>
      <c r="R82" s="135"/>
      <c r="S82" s="135"/>
      <c r="T82" s="135"/>
      <c r="U82" s="136"/>
      <c r="V82" s="136"/>
      <c r="W82" s="136"/>
      <c r="X82" s="136"/>
      <c r="Y82" s="136"/>
    </row>
    <row r="83" spans="1:235">
      <c r="C83" s="134"/>
      <c r="D83" s="134"/>
      <c r="E83" s="135"/>
      <c r="F83" s="135"/>
      <c r="G83" s="135"/>
      <c r="H83" s="136"/>
      <c r="I83" s="137"/>
      <c r="J83" s="135"/>
      <c r="K83" s="136"/>
      <c r="L83" s="137"/>
      <c r="M83" s="135"/>
      <c r="N83" s="136"/>
      <c r="O83" s="135"/>
      <c r="Q83" s="135"/>
      <c r="R83" s="135"/>
      <c r="S83" s="135"/>
      <c r="T83" s="135"/>
      <c r="U83" s="136"/>
      <c r="V83" s="136"/>
      <c r="W83" s="136"/>
      <c r="X83" s="136"/>
      <c r="Y83" s="136"/>
    </row>
    <row r="84" spans="1:235">
      <c r="C84" s="134"/>
      <c r="D84" s="134"/>
      <c r="E84" s="135"/>
      <c r="F84" s="135"/>
      <c r="G84" s="135"/>
      <c r="H84" s="136"/>
      <c r="I84" s="137"/>
      <c r="J84" s="135"/>
      <c r="K84" s="136"/>
      <c r="L84" s="137"/>
      <c r="M84" s="135"/>
      <c r="N84" s="136"/>
      <c r="O84" s="135"/>
    </row>
    <row r="85" spans="1:235">
      <c r="C85" s="134"/>
      <c r="D85" s="134"/>
      <c r="E85" s="135"/>
      <c r="F85" s="135"/>
      <c r="G85" s="135"/>
      <c r="H85" s="136"/>
      <c r="I85" s="137"/>
      <c r="J85" s="135"/>
      <c r="K85" s="136"/>
      <c r="L85" s="137"/>
      <c r="M85" s="135"/>
      <c r="N85" s="136"/>
      <c r="O85" s="135"/>
    </row>
    <row r="86" spans="1:235">
      <c r="C86" s="134"/>
      <c r="D86" s="134"/>
      <c r="E86" s="135"/>
      <c r="F86" s="135"/>
      <c r="G86" s="135"/>
      <c r="H86" s="136"/>
      <c r="I86" s="137"/>
      <c r="J86" s="135"/>
      <c r="K86" s="136"/>
      <c r="L86" s="137"/>
      <c r="M86" s="135"/>
      <c r="N86" s="136"/>
      <c r="O86" s="135"/>
    </row>
    <row r="87" spans="1:235">
      <c r="C87" s="134"/>
      <c r="D87" s="134"/>
      <c r="E87" s="135"/>
      <c r="F87" s="135"/>
      <c r="G87" s="135"/>
      <c r="H87" s="136"/>
      <c r="I87" s="137"/>
      <c r="J87" s="135"/>
      <c r="K87" s="136"/>
      <c r="L87" s="137"/>
      <c r="M87" s="135"/>
      <c r="N87" s="136"/>
      <c r="O87" s="135"/>
    </row>
    <row r="88" spans="1:235" s="138" customFormat="1">
      <c r="A88" s="133"/>
      <c r="B88" s="134"/>
      <c r="C88" s="134"/>
      <c r="D88" s="134"/>
      <c r="E88" s="135"/>
      <c r="F88" s="135"/>
      <c r="G88" s="135"/>
      <c r="H88" s="136"/>
      <c r="I88" s="137"/>
      <c r="J88" s="135"/>
      <c r="K88" s="136"/>
      <c r="L88" s="137"/>
      <c r="M88" s="135"/>
      <c r="N88" s="136"/>
      <c r="O88" s="135"/>
      <c r="Q88" s="133"/>
      <c r="R88" s="133"/>
      <c r="S88" s="133"/>
      <c r="T88" s="133"/>
      <c r="U88" s="142"/>
      <c r="V88" s="142"/>
      <c r="W88" s="142"/>
      <c r="X88" s="142"/>
      <c r="Y88" s="142"/>
      <c r="Z88" s="140"/>
      <c r="AA88" s="140"/>
      <c r="AB88" s="140"/>
      <c r="AC88" s="142"/>
      <c r="AD88" s="142"/>
      <c r="AE88" s="142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</row>
    <row r="89" spans="1:235" s="138" customFormat="1">
      <c r="A89" s="133"/>
      <c r="B89" s="134"/>
      <c r="C89" s="134"/>
      <c r="D89" s="134"/>
      <c r="E89" s="135"/>
      <c r="F89" s="135"/>
      <c r="G89" s="135"/>
      <c r="H89" s="136"/>
      <c r="I89" s="137"/>
      <c r="J89" s="135"/>
      <c r="K89" s="136"/>
      <c r="L89" s="137"/>
      <c r="M89" s="135"/>
      <c r="N89" s="136"/>
      <c r="O89" s="135"/>
      <c r="Q89" s="133"/>
      <c r="R89" s="133"/>
      <c r="S89" s="133"/>
      <c r="T89" s="133"/>
      <c r="U89" s="142"/>
      <c r="V89" s="142"/>
      <c r="W89" s="142"/>
      <c r="X89" s="142"/>
      <c r="Y89" s="142"/>
      <c r="Z89" s="140"/>
      <c r="AA89" s="140"/>
      <c r="AB89" s="140"/>
      <c r="AC89" s="142"/>
      <c r="AD89" s="142"/>
      <c r="AE89" s="142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</row>
    <row r="90" spans="1:235" s="138" customFormat="1">
      <c r="A90" s="133"/>
      <c r="B90" s="134"/>
      <c r="C90" s="134"/>
      <c r="D90" s="134"/>
      <c r="E90" s="135"/>
      <c r="F90" s="135"/>
      <c r="G90" s="135"/>
      <c r="H90" s="136"/>
      <c r="I90" s="137"/>
      <c r="J90" s="135"/>
      <c r="K90" s="136"/>
      <c r="L90" s="137"/>
      <c r="M90" s="135"/>
      <c r="N90" s="136"/>
      <c r="O90" s="135"/>
      <c r="Q90" s="133"/>
      <c r="R90" s="133"/>
      <c r="S90" s="133"/>
      <c r="T90" s="133"/>
      <c r="U90" s="142"/>
      <c r="V90" s="142"/>
      <c r="W90" s="142"/>
      <c r="X90" s="142"/>
      <c r="Y90" s="142"/>
      <c r="Z90" s="140"/>
      <c r="AA90" s="140"/>
      <c r="AB90" s="140"/>
      <c r="AC90" s="142"/>
      <c r="AD90" s="142"/>
      <c r="AE90" s="142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</row>
    <row r="91" spans="1:235" s="138" customFormat="1">
      <c r="A91" s="133"/>
      <c r="B91" s="134"/>
      <c r="C91" s="134"/>
      <c r="D91" s="134"/>
      <c r="E91" s="135"/>
      <c r="F91" s="135"/>
      <c r="G91" s="135"/>
      <c r="H91" s="136"/>
      <c r="I91" s="137"/>
      <c r="J91" s="135"/>
      <c r="K91" s="136"/>
      <c r="L91" s="137"/>
      <c r="M91" s="135"/>
      <c r="N91" s="136"/>
      <c r="O91" s="135"/>
      <c r="Q91" s="133"/>
      <c r="R91" s="133"/>
      <c r="S91" s="133"/>
      <c r="T91" s="133"/>
      <c r="U91" s="142"/>
      <c r="V91" s="142"/>
      <c r="W91" s="142"/>
      <c r="X91" s="142"/>
      <c r="Y91" s="142"/>
      <c r="Z91" s="140"/>
      <c r="AA91" s="140"/>
      <c r="AB91" s="140"/>
      <c r="AC91" s="142"/>
      <c r="AD91" s="142"/>
      <c r="AE91" s="142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</row>
    <row r="92" spans="1:235" s="138" customFormat="1">
      <c r="A92" s="133"/>
      <c r="B92" s="134"/>
      <c r="C92" s="134"/>
      <c r="D92" s="134"/>
      <c r="E92" s="135"/>
      <c r="F92" s="135"/>
      <c r="G92" s="135"/>
      <c r="H92" s="136"/>
      <c r="I92" s="137"/>
      <c r="J92" s="135"/>
      <c r="K92" s="136"/>
      <c r="L92" s="137"/>
      <c r="M92" s="135"/>
      <c r="N92" s="136"/>
      <c r="O92" s="135"/>
      <c r="Q92" s="133"/>
      <c r="R92" s="133"/>
      <c r="S92" s="133"/>
      <c r="T92" s="133"/>
      <c r="U92" s="142"/>
      <c r="V92" s="142"/>
      <c r="W92" s="142"/>
      <c r="X92" s="142"/>
      <c r="Y92" s="142"/>
      <c r="Z92" s="140"/>
      <c r="AA92" s="140"/>
      <c r="AB92" s="140"/>
      <c r="AC92" s="142"/>
      <c r="AD92" s="142"/>
      <c r="AE92" s="142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</row>
    <row r="93" spans="1:235" s="138" customFormat="1">
      <c r="A93" s="133"/>
      <c r="B93" s="134"/>
      <c r="C93" s="134"/>
      <c r="D93" s="134"/>
      <c r="E93" s="135"/>
      <c r="F93" s="135"/>
      <c r="G93" s="135"/>
      <c r="H93" s="136"/>
      <c r="I93" s="137"/>
      <c r="J93" s="135"/>
      <c r="K93" s="136"/>
      <c r="L93" s="137"/>
      <c r="M93" s="135"/>
      <c r="N93" s="136"/>
      <c r="O93" s="135"/>
      <c r="Q93" s="133"/>
      <c r="R93" s="133"/>
      <c r="S93" s="133"/>
      <c r="T93" s="133"/>
      <c r="U93" s="142"/>
      <c r="V93" s="142"/>
      <c r="W93" s="142"/>
      <c r="X93" s="142"/>
      <c r="Y93" s="142"/>
      <c r="Z93" s="140"/>
      <c r="AA93" s="140"/>
      <c r="AB93" s="140"/>
      <c r="AC93" s="142"/>
      <c r="AD93" s="142"/>
      <c r="AE93" s="142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</row>
    <row r="94" spans="1:235" s="138" customFormat="1">
      <c r="A94" s="133"/>
      <c r="B94" s="134"/>
      <c r="C94" s="134"/>
      <c r="D94" s="134"/>
      <c r="E94" s="135"/>
      <c r="F94" s="135"/>
      <c r="G94" s="135"/>
      <c r="H94" s="136"/>
      <c r="I94" s="137"/>
      <c r="J94" s="135"/>
      <c r="K94" s="136"/>
      <c r="L94" s="137"/>
      <c r="M94" s="135"/>
      <c r="N94" s="136"/>
      <c r="O94" s="135"/>
      <c r="Q94" s="133"/>
      <c r="R94" s="133"/>
      <c r="S94" s="133"/>
      <c r="T94" s="133"/>
      <c r="U94" s="142"/>
      <c r="V94" s="142"/>
      <c r="W94" s="142"/>
      <c r="X94" s="142"/>
      <c r="Y94" s="142"/>
      <c r="Z94" s="140"/>
      <c r="AA94" s="140"/>
      <c r="AB94" s="140"/>
      <c r="AC94" s="142"/>
      <c r="AD94" s="142"/>
      <c r="AE94" s="142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</row>
    <row r="95" spans="1:235" s="138" customFormat="1">
      <c r="A95" s="133"/>
      <c r="B95" s="134"/>
      <c r="C95" s="134"/>
      <c r="D95" s="134"/>
      <c r="E95" s="135"/>
      <c r="F95" s="135"/>
      <c r="G95" s="135"/>
      <c r="H95" s="136"/>
      <c r="I95" s="137"/>
      <c r="J95" s="135"/>
      <c r="K95" s="136"/>
      <c r="L95" s="137"/>
      <c r="M95" s="135"/>
      <c r="N95" s="136"/>
      <c r="O95" s="135"/>
      <c r="Q95" s="133"/>
      <c r="R95" s="133"/>
      <c r="S95" s="133"/>
      <c r="T95" s="133"/>
      <c r="U95" s="142"/>
      <c r="V95" s="142"/>
      <c r="W95" s="142"/>
      <c r="X95" s="142"/>
      <c r="Y95" s="142"/>
      <c r="Z95" s="140"/>
      <c r="AA95" s="140"/>
      <c r="AB95" s="140"/>
      <c r="AC95" s="142"/>
      <c r="AD95" s="142"/>
      <c r="AE95" s="142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</row>
    <row r="96" spans="1:235" s="138" customFormat="1">
      <c r="A96" s="133"/>
      <c r="B96" s="134"/>
      <c r="C96" s="134"/>
      <c r="D96" s="134"/>
      <c r="E96" s="135"/>
      <c r="F96" s="135"/>
      <c r="G96" s="135"/>
      <c r="H96" s="136"/>
      <c r="I96" s="137"/>
      <c r="J96" s="135"/>
      <c r="K96" s="136"/>
      <c r="L96" s="137"/>
      <c r="M96" s="135"/>
      <c r="N96" s="136"/>
      <c r="O96" s="135"/>
      <c r="Q96" s="133"/>
      <c r="R96" s="133"/>
      <c r="S96" s="133"/>
      <c r="T96" s="133"/>
      <c r="U96" s="142"/>
      <c r="V96" s="142"/>
      <c r="W96" s="142"/>
      <c r="X96" s="142"/>
      <c r="Y96" s="142"/>
      <c r="Z96" s="140"/>
      <c r="AA96" s="140"/>
      <c r="AB96" s="140"/>
      <c r="AC96" s="142"/>
      <c r="AD96" s="142"/>
      <c r="AE96" s="142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</row>
    <row r="97" spans="1:235" s="138" customFormat="1">
      <c r="A97" s="133"/>
      <c r="B97" s="134"/>
      <c r="C97" s="134"/>
      <c r="D97" s="134"/>
      <c r="E97" s="135"/>
      <c r="F97" s="135"/>
      <c r="G97" s="135"/>
      <c r="H97" s="136"/>
      <c r="I97" s="137"/>
      <c r="J97" s="135"/>
      <c r="K97" s="136"/>
      <c r="L97" s="137"/>
      <c r="M97" s="135"/>
      <c r="N97" s="136"/>
      <c r="O97" s="135"/>
      <c r="Q97" s="133"/>
      <c r="R97" s="133"/>
      <c r="S97" s="133"/>
      <c r="T97" s="133"/>
      <c r="U97" s="142"/>
      <c r="V97" s="142"/>
      <c r="W97" s="142"/>
      <c r="X97" s="142"/>
      <c r="Y97" s="142"/>
      <c r="Z97" s="140"/>
      <c r="AA97" s="140"/>
      <c r="AB97" s="140"/>
      <c r="AC97" s="142"/>
      <c r="AD97" s="142"/>
      <c r="AE97" s="142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</row>
    <row r="98" spans="1:235" s="138" customFormat="1">
      <c r="A98" s="133"/>
      <c r="B98" s="134"/>
      <c r="C98" s="134"/>
      <c r="D98" s="134"/>
      <c r="E98" s="135"/>
      <c r="F98" s="135"/>
      <c r="G98" s="135"/>
      <c r="H98" s="136"/>
      <c r="I98" s="137"/>
      <c r="J98" s="135"/>
      <c r="K98" s="136"/>
      <c r="L98" s="137"/>
      <c r="M98" s="135"/>
      <c r="N98" s="136"/>
      <c r="O98" s="135"/>
      <c r="Q98" s="133"/>
      <c r="R98" s="133"/>
      <c r="S98" s="133"/>
      <c r="T98" s="133"/>
      <c r="U98" s="142"/>
      <c r="V98" s="142"/>
      <c r="W98" s="142"/>
      <c r="X98" s="142"/>
      <c r="Y98" s="142"/>
      <c r="Z98" s="140"/>
      <c r="AA98" s="140"/>
      <c r="AB98" s="140"/>
      <c r="AC98" s="142"/>
      <c r="AD98" s="142"/>
      <c r="AE98" s="142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</row>
    <row r="99" spans="1:235" s="138" customFormat="1">
      <c r="A99" s="133"/>
      <c r="B99" s="134"/>
      <c r="C99" s="134"/>
      <c r="D99" s="134"/>
      <c r="E99" s="135"/>
      <c r="F99" s="135"/>
      <c r="G99" s="135"/>
      <c r="H99" s="136"/>
      <c r="I99" s="137"/>
      <c r="J99" s="135"/>
      <c r="K99" s="136"/>
      <c r="L99" s="137"/>
      <c r="M99" s="135"/>
      <c r="N99" s="136"/>
      <c r="O99" s="135"/>
      <c r="Q99" s="133"/>
      <c r="R99" s="133"/>
      <c r="S99" s="133"/>
      <c r="T99" s="133"/>
      <c r="U99" s="142"/>
      <c r="V99" s="142"/>
      <c r="W99" s="142"/>
      <c r="X99" s="142"/>
      <c r="Y99" s="142"/>
      <c r="Z99" s="140"/>
      <c r="AA99" s="140"/>
      <c r="AB99" s="140"/>
      <c r="AC99" s="142"/>
      <c r="AD99" s="142"/>
      <c r="AE99" s="142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</row>
    <row r="100" spans="1:235" s="138" customFormat="1">
      <c r="A100" s="133"/>
      <c r="B100" s="134"/>
      <c r="C100" s="134"/>
      <c r="D100" s="134"/>
      <c r="E100" s="135"/>
      <c r="F100" s="135"/>
      <c r="G100" s="135"/>
      <c r="H100" s="136"/>
      <c r="I100" s="137"/>
      <c r="J100" s="135"/>
      <c r="K100" s="136"/>
      <c r="L100" s="137"/>
      <c r="M100" s="135"/>
      <c r="N100" s="136"/>
      <c r="O100" s="135"/>
      <c r="Q100" s="133"/>
      <c r="R100" s="133"/>
      <c r="S100" s="133"/>
      <c r="T100" s="133"/>
      <c r="U100" s="142"/>
      <c r="V100" s="142"/>
      <c r="W100" s="142"/>
      <c r="X100" s="142"/>
      <c r="Y100" s="142"/>
      <c r="Z100" s="140"/>
      <c r="AA100" s="140"/>
      <c r="AB100" s="140"/>
      <c r="AC100" s="142"/>
      <c r="AD100" s="142"/>
      <c r="AE100" s="142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</row>
    <row r="101" spans="1:235" s="138" customFormat="1">
      <c r="A101" s="133"/>
      <c r="B101" s="134"/>
      <c r="C101" s="134"/>
      <c r="D101" s="134"/>
      <c r="E101" s="135"/>
      <c r="F101" s="135"/>
      <c r="G101" s="135"/>
      <c r="H101" s="136"/>
      <c r="I101" s="137"/>
      <c r="J101" s="135"/>
      <c r="K101" s="136"/>
      <c r="L101" s="137"/>
      <c r="M101" s="135"/>
      <c r="N101" s="136"/>
      <c r="O101" s="135"/>
      <c r="Q101" s="133"/>
      <c r="R101" s="133"/>
      <c r="S101" s="133"/>
      <c r="T101" s="133"/>
      <c r="U101" s="142"/>
      <c r="V101" s="142"/>
      <c r="W101" s="142"/>
      <c r="X101" s="142"/>
      <c r="Y101" s="142"/>
      <c r="Z101" s="140"/>
      <c r="AA101" s="140"/>
      <c r="AB101" s="140"/>
      <c r="AC101" s="142"/>
      <c r="AD101" s="142"/>
      <c r="AE101" s="142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</row>
    <row r="102" spans="1:235" s="138" customFormat="1">
      <c r="A102" s="133"/>
      <c r="B102" s="134"/>
      <c r="C102" s="134"/>
      <c r="D102" s="134"/>
      <c r="E102" s="133"/>
      <c r="F102" s="133"/>
      <c r="G102" s="133"/>
      <c r="H102" s="142"/>
      <c r="I102" s="167"/>
      <c r="J102" s="133"/>
      <c r="K102" s="142"/>
      <c r="L102" s="167"/>
      <c r="M102" s="133"/>
      <c r="N102" s="142"/>
      <c r="O102" s="133"/>
      <c r="Q102" s="133"/>
      <c r="R102" s="133"/>
      <c r="S102" s="133"/>
      <c r="T102" s="133"/>
      <c r="U102" s="142"/>
      <c r="V102" s="142"/>
      <c r="W102" s="142"/>
      <c r="X102" s="142"/>
      <c r="Y102" s="142"/>
      <c r="Z102" s="140"/>
      <c r="AA102" s="140"/>
      <c r="AB102" s="140"/>
      <c r="AC102" s="142"/>
      <c r="AD102" s="142"/>
      <c r="AE102" s="142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</row>
    <row r="103" spans="1:235" s="138" customFormat="1">
      <c r="A103" s="133"/>
      <c r="B103" s="134"/>
      <c r="C103" s="134"/>
      <c r="D103" s="134"/>
      <c r="E103" s="133"/>
      <c r="F103" s="133"/>
      <c r="G103" s="133"/>
      <c r="H103" s="142"/>
      <c r="I103" s="167"/>
      <c r="J103" s="133"/>
      <c r="K103" s="142"/>
      <c r="L103" s="167"/>
      <c r="M103" s="133"/>
      <c r="N103" s="142"/>
      <c r="O103" s="133"/>
      <c r="Q103" s="133"/>
      <c r="R103" s="133"/>
      <c r="S103" s="133"/>
      <c r="T103" s="133"/>
      <c r="U103" s="142"/>
      <c r="V103" s="142"/>
      <c r="W103" s="142"/>
      <c r="X103" s="142"/>
      <c r="Y103" s="142"/>
      <c r="Z103" s="140"/>
      <c r="AA103" s="140"/>
      <c r="AB103" s="140"/>
      <c r="AC103" s="142"/>
      <c r="AD103" s="142"/>
      <c r="AE103" s="142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</row>
    <row r="104" spans="1:235">
      <c r="C104" s="134"/>
      <c r="D104" s="134"/>
    </row>
    <row r="105" spans="1:235">
      <c r="C105" s="134"/>
      <c r="D105" s="134"/>
    </row>
    <row r="106" spans="1:235">
      <c r="C106" s="134"/>
      <c r="D106" s="134"/>
    </row>
    <row r="107" spans="1:235">
      <c r="C107" s="134"/>
      <c r="D107" s="134"/>
    </row>
    <row r="108" spans="1:235">
      <c r="C108" s="134"/>
      <c r="D108" s="134"/>
    </row>
  </sheetData>
  <printOptions horizontalCentered="1"/>
  <pageMargins left="0.19685039370078741" right="0.19685039370078741" top="0.74803149606299213" bottom="0.59055118110236227" header="0.23622047244094491" footer="0.15748031496062992"/>
  <pageSetup paperSize="9" scale="83" fitToHeight="0" orientation="landscape" horizontalDpi="300" verticalDpi="300" r:id="rId1"/>
  <headerFooter alignWithMargins="0">
    <oddFooter>&amp;L&amp;F&amp;R&amp;G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4.25"/>
  <cols>
    <col min="1" max="1" width="16.28515625" style="258" customWidth="1"/>
    <col min="2" max="2" width="11.5703125" style="258" customWidth="1"/>
    <col min="3" max="3" width="10.140625" style="258" bestFit="1" customWidth="1"/>
    <col min="4" max="4" width="9.140625" style="258"/>
    <col min="5" max="5" width="10.85546875" style="258" bestFit="1" customWidth="1"/>
    <col min="6" max="16384" width="9.140625" style="258"/>
  </cols>
  <sheetData>
    <row r="1" spans="1:1" ht="15">
      <c r="A1" s="259" t="s">
        <v>196</v>
      </c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E1" sqref="E1"/>
    </sheetView>
  </sheetViews>
  <sheetFormatPr defaultRowHeight="12.75"/>
  <cols>
    <col min="1" max="1" width="11.140625" style="169" customWidth="1"/>
    <col min="2" max="2" width="20.5703125" style="169" bestFit="1" customWidth="1"/>
    <col min="3" max="3" width="12.85546875" style="169" customWidth="1"/>
    <col min="4" max="4" width="14.28515625" style="169" bestFit="1" customWidth="1"/>
    <col min="5" max="5" width="12.85546875" style="169" customWidth="1"/>
    <col min="6" max="16384" width="9.140625" style="169"/>
  </cols>
  <sheetData>
    <row r="1" spans="1:5">
      <c r="A1" s="263" t="s">
        <v>207</v>
      </c>
    </row>
    <row r="2" spans="1:5">
      <c r="D2" s="262" t="s">
        <v>206</v>
      </c>
      <c r="E2" s="262" t="s">
        <v>205</v>
      </c>
    </row>
    <row r="3" spans="1:5">
      <c r="A3" s="262" t="s">
        <v>204</v>
      </c>
      <c r="B3" s="170" t="s">
        <v>203</v>
      </c>
      <c r="C3" s="262" t="s">
        <v>202</v>
      </c>
      <c r="D3" s="262" t="s">
        <v>201</v>
      </c>
      <c r="E3" s="262" t="s">
        <v>201</v>
      </c>
    </row>
    <row r="4" spans="1:5">
      <c r="A4" s="261">
        <v>1001</v>
      </c>
      <c r="B4" s="169" t="s">
        <v>208</v>
      </c>
      <c r="C4" s="169">
        <v>1550</v>
      </c>
      <c r="D4" s="169">
        <v>500</v>
      </c>
      <c r="E4" s="169">
        <v>900</v>
      </c>
    </row>
    <row r="5" spans="1:5">
      <c r="A5" s="261">
        <v>1002</v>
      </c>
      <c r="B5" s="169" t="s">
        <v>209</v>
      </c>
      <c r="C5" s="169">
        <v>1254</v>
      </c>
      <c r="D5" s="169">
        <v>1500</v>
      </c>
      <c r="E5" s="169">
        <v>2700</v>
      </c>
    </row>
    <row r="6" spans="1:5">
      <c r="A6" s="261">
        <v>1003</v>
      </c>
      <c r="B6" s="169" t="s">
        <v>210</v>
      </c>
      <c r="C6" s="169">
        <v>154</v>
      </c>
      <c r="D6" s="169">
        <v>2200</v>
      </c>
      <c r="E6" s="169">
        <v>3100</v>
      </c>
    </row>
    <row r="7" spans="1:5">
      <c r="A7" s="261">
        <v>1004</v>
      </c>
      <c r="B7" s="169" t="s">
        <v>211</v>
      </c>
      <c r="C7" s="169">
        <v>789</v>
      </c>
      <c r="D7" s="169">
        <v>800</v>
      </c>
      <c r="E7" s="169">
        <v>1250</v>
      </c>
    </row>
    <row r="8" spans="1:5">
      <c r="A8" s="261">
        <v>1005</v>
      </c>
      <c r="B8" s="169" t="s">
        <v>212</v>
      </c>
      <c r="C8" s="169">
        <v>187</v>
      </c>
      <c r="D8" s="169">
        <v>1200</v>
      </c>
      <c r="E8" s="169">
        <v>2160</v>
      </c>
    </row>
    <row r="9" spans="1:5">
      <c r="A9" s="261">
        <v>1006</v>
      </c>
      <c r="B9" s="169" t="s">
        <v>213</v>
      </c>
      <c r="C9" s="169">
        <v>500</v>
      </c>
      <c r="D9" s="169">
        <v>150</v>
      </c>
      <c r="E9" s="169">
        <v>300</v>
      </c>
    </row>
    <row r="10" spans="1:5">
      <c r="A10" s="261">
        <v>1007</v>
      </c>
      <c r="B10" s="169" t="s">
        <v>214</v>
      </c>
      <c r="C10" s="169">
        <v>54</v>
      </c>
      <c r="D10" s="169">
        <v>2000</v>
      </c>
      <c r="E10" s="169">
        <v>3600</v>
      </c>
    </row>
    <row r="11" spans="1:5">
      <c r="A11" s="261">
        <v>1008</v>
      </c>
      <c r="B11" s="169" t="s">
        <v>215</v>
      </c>
      <c r="C11" s="169">
        <v>18</v>
      </c>
      <c r="D11" s="169">
        <v>3500</v>
      </c>
      <c r="E11" s="169">
        <v>6300</v>
      </c>
    </row>
    <row r="12" spans="1:5">
      <c r="A12" s="261">
        <v>1009</v>
      </c>
      <c r="B12" s="169" t="s">
        <v>216</v>
      </c>
      <c r="C12" s="169">
        <v>36</v>
      </c>
      <c r="D12" s="169">
        <v>1800</v>
      </c>
      <c r="E12" s="169">
        <v>3240</v>
      </c>
    </row>
    <row r="13" spans="1:5">
      <c r="A13" s="261">
        <v>1010</v>
      </c>
      <c r="B13" s="169" t="s">
        <v>217</v>
      </c>
      <c r="C13" s="169">
        <v>53</v>
      </c>
      <c r="D13" s="169">
        <v>980</v>
      </c>
      <c r="E13" s="169">
        <v>1654</v>
      </c>
    </row>
    <row r="14" spans="1:5">
      <c r="A14" s="261">
        <v>1011</v>
      </c>
      <c r="B14" s="169" t="s">
        <v>218</v>
      </c>
      <c r="C14" s="169">
        <v>300</v>
      </c>
      <c r="D14" s="169">
        <v>3200</v>
      </c>
      <c r="E14" s="169">
        <v>5760</v>
      </c>
    </row>
    <row r="15" spans="1:5">
      <c r="A15" s="261">
        <v>1012</v>
      </c>
      <c r="B15" s="169" t="s">
        <v>219</v>
      </c>
      <c r="C15" s="169">
        <v>42</v>
      </c>
      <c r="D15" s="169">
        <v>800</v>
      </c>
      <c r="E15" s="169">
        <v>1440</v>
      </c>
    </row>
    <row r="16" spans="1:5">
      <c r="A16" s="261">
        <v>1013</v>
      </c>
      <c r="B16" s="169" t="s">
        <v>220</v>
      </c>
      <c r="C16" s="169">
        <v>80</v>
      </c>
      <c r="D16" s="169">
        <v>600</v>
      </c>
      <c r="E16" s="169">
        <v>1080</v>
      </c>
    </row>
    <row r="17" spans="1:5">
      <c r="A17" s="261">
        <v>1014</v>
      </c>
      <c r="B17" s="169" t="s">
        <v>221</v>
      </c>
      <c r="C17" s="169">
        <v>312</v>
      </c>
      <c r="D17" s="169">
        <v>5000</v>
      </c>
      <c r="E17" s="169">
        <v>9000</v>
      </c>
    </row>
    <row r="18" spans="1:5">
      <c r="A18" s="261">
        <v>1015</v>
      </c>
      <c r="B18" s="169" t="s">
        <v>222</v>
      </c>
      <c r="C18" s="169">
        <v>5</v>
      </c>
      <c r="D18" s="169">
        <v>800</v>
      </c>
      <c r="E18" s="169">
        <v>1440</v>
      </c>
    </row>
    <row r="19" spans="1:5">
      <c r="A19" s="261">
        <v>1016</v>
      </c>
      <c r="B19" s="169" t="s">
        <v>223</v>
      </c>
      <c r="C19" s="169">
        <v>400</v>
      </c>
      <c r="D19" s="169">
        <v>700</v>
      </c>
      <c r="E19" s="169">
        <v>1260</v>
      </c>
    </row>
    <row r="20" spans="1:5">
      <c r="A20" s="261">
        <v>1017</v>
      </c>
      <c r="B20" s="169" t="s">
        <v>224</v>
      </c>
      <c r="C20" s="169">
        <v>85</v>
      </c>
      <c r="D20" s="169">
        <v>300</v>
      </c>
      <c r="E20" s="169">
        <v>540</v>
      </c>
    </row>
    <row r="21" spans="1:5">
      <c r="A21" s="261">
        <v>1018</v>
      </c>
      <c r="B21" s="169" t="s">
        <v>225</v>
      </c>
      <c r="C21" s="169">
        <v>81</v>
      </c>
      <c r="D21" s="169">
        <v>3000</v>
      </c>
      <c r="E21" s="169">
        <v>5400</v>
      </c>
    </row>
    <row r="22" spans="1:5">
      <c r="A22" s="261">
        <v>1019</v>
      </c>
      <c r="B22" s="169" t="s">
        <v>226</v>
      </c>
      <c r="C22" s="169">
        <v>65</v>
      </c>
      <c r="D22" s="169">
        <v>8700</v>
      </c>
      <c r="E22" s="169">
        <v>15660</v>
      </c>
    </row>
    <row r="23" spans="1:5">
      <c r="A23" s="261">
        <v>1020</v>
      </c>
      <c r="B23" s="169" t="s">
        <v>227</v>
      </c>
      <c r="C23" s="169">
        <v>61</v>
      </c>
      <c r="D23" s="169">
        <v>3000</v>
      </c>
      <c r="E23" s="169">
        <v>5400</v>
      </c>
    </row>
    <row r="24" spans="1:5">
      <c r="A24" s="261">
        <v>1021</v>
      </c>
      <c r="B24" s="169" t="s">
        <v>228</v>
      </c>
      <c r="C24" s="169">
        <v>51</v>
      </c>
      <c r="D24" s="169">
        <v>300</v>
      </c>
      <c r="E24" s="169">
        <v>540</v>
      </c>
    </row>
    <row r="25" spans="1:5">
      <c r="A25" s="261">
        <v>1022</v>
      </c>
      <c r="B25" s="169" t="s">
        <v>229</v>
      </c>
      <c r="C25" s="169">
        <v>35</v>
      </c>
      <c r="D25" s="169">
        <v>200</v>
      </c>
      <c r="E25" s="169">
        <v>360</v>
      </c>
    </row>
    <row r="26" spans="1:5">
      <c r="A26" s="261">
        <v>1023</v>
      </c>
      <c r="B26" s="169" t="s">
        <v>230</v>
      </c>
      <c r="C26" s="169">
        <v>10</v>
      </c>
      <c r="D26" s="169">
        <v>6000</v>
      </c>
      <c r="E26" s="169">
        <v>10800</v>
      </c>
    </row>
    <row r="27" spans="1:5">
      <c r="A27" s="261">
        <v>1024</v>
      </c>
      <c r="B27" s="169" t="s">
        <v>231</v>
      </c>
      <c r="C27" s="169">
        <v>18</v>
      </c>
      <c r="D27" s="169">
        <v>400</v>
      </c>
      <c r="E27" s="169">
        <v>600</v>
      </c>
    </row>
    <row r="28" spans="1:5">
      <c r="A28" s="261">
        <v>1025</v>
      </c>
      <c r="B28" s="169" t="s">
        <v>232</v>
      </c>
      <c r="C28" s="169">
        <v>22</v>
      </c>
      <c r="D28" s="169">
        <v>1600</v>
      </c>
      <c r="E28" s="169">
        <v>2880</v>
      </c>
    </row>
    <row r="32" spans="1:5" ht="14.25">
      <c r="E32" s="257"/>
    </row>
    <row r="33" spans="5:5" ht="14.25">
      <c r="E33" s="257"/>
    </row>
    <row r="34" spans="5:5" ht="14.25">
      <c r="E34" s="257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Ársreikningur</vt:lpstr>
      <vt:lpstr>Aðalbók</vt:lpstr>
      <vt:lpstr>Fyrningaskrá</vt:lpstr>
      <vt:lpstr>Útreikningar </vt:lpstr>
      <vt:lpstr>Birgðir</vt:lpstr>
      <vt:lpstr>Ársreikningur!hagn</vt:lpstr>
      <vt:lpstr>Fyrningaskrá!MAN</vt:lpstr>
      <vt:lpstr>Ársreikningur!Print_Area</vt:lpstr>
      <vt:lpstr>Fyrningaskrá!Print_Area</vt:lpstr>
      <vt:lpstr>Aðalbók!Print_Titles</vt:lpstr>
      <vt:lpstr>Fyrningaskrá!Print_Titles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Thrainsson, Ludvik (IS - Reykjavik)</dc:creator>
  <cp:lastModifiedBy>FVB</cp:lastModifiedBy>
  <cp:lastPrinted>2013-11-24T18:10:25Z</cp:lastPrinted>
  <dcterms:created xsi:type="dcterms:W3CDTF">2012-09-11T21:01:44Z</dcterms:created>
  <dcterms:modified xsi:type="dcterms:W3CDTF">2015-04-20T10:58:21Z</dcterms:modified>
</cp:coreProperties>
</file>