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innustöð3\Google Drive\Bókhald og kennsla Inga Jóna\2.Félagasamtök\Mæðrastyrksnefnd\Ársreikningur 2018\"/>
    </mc:Choice>
  </mc:AlternateContent>
  <bookViews>
    <workbookView xWindow="0" yWindow="0" windowWidth="25200" windowHeight="11880" tabRatio="736" firstSheet="1" activeTab="3"/>
  </bookViews>
  <sheets>
    <sheet name="Grunnupplýsingar" sheetId="6" r:id="rId1"/>
    <sheet name="Forsíða" sheetId="4" r:id="rId2"/>
    <sheet name="áritun" sheetId="24" r:id="rId3"/>
    <sheet name="efnahagur og rekstur" sheetId="1" r:id="rId4"/>
    <sheet name="listi" sheetId="59" r:id="rId5"/>
    <sheet name="bankayfirlit" sheetId="60" r:id="rId6"/>
    <sheet name="Pivot" sheetId="83" r:id="rId7"/>
    <sheet name="hreyfingar í ryklaröð" sheetId="65" r:id="rId8"/>
    <sheet name="hreyfingar í fskj röð" sheetId="66" r:id="rId9"/>
    <sheet name="aðalbók" sheetId="2" r:id="rId10"/>
    <sheet name="DAGBÓK" sheetId="58" r:id="rId11"/>
  </sheets>
  <definedNames>
    <definedName name="_xlnm._FilterDatabase" localSheetId="10" hidden="1">DAGBÓK!$A$5:$J$361</definedName>
    <definedName name="_xlnm._FilterDatabase" localSheetId="8" hidden="1">'hreyfingar í fskj röð'!$A$5:$J$385</definedName>
    <definedName name="_xlnm._FilterDatabase" localSheetId="7" hidden="1">'hreyfingar í ryklaröð'!$B$5:$H$381</definedName>
    <definedName name="ft">Grunnupplýsingar!$C$3</definedName>
    <definedName name="fyrraar">Grunnupplýsingar!$C$6</definedName>
    <definedName name="kt">Grunnupplýsingar!$C$4</definedName>
    <definedName name="_xlnm.Print_Area" localSheetId="3">'efnahagur og rekstur'!$A$1:$L$165</definedName>
    <definedName name="_xlnm.Print_Area" localSheetId="7">'hreyfingar í ryklaröð'!$A$1:$H$339</definedName>
    <definedName name="_xlnm.Print_Area" localSheetId="4">listi!$A$1:$C$35</definedName>
    <definedName name="_xlnm.Print_Titles" localSheetId="10">DAGBÓK!$5:$5</definedName>
    <definedName name="_xlnm.Print_Titles" localSheetId="8">'hreyfingar í fskj röð'!$5:$5</definedName>
    <definedName name="_xlnm.Print_Titles" localSheetId="7">'hreyfingar í ryklaröð'!$5:$5</definedName>
    <definedName name="tilgangur">Grunnupplýsingar!$C$8</definedName>
    <definedName name="þettaar">Grunnupplýsingar!$C$5</definedName>
  </definedNames>
  <calcPr calcId="162913"/>
  <pivotCaches>
    <pivotCache cacheId="8" r:id="rId12"/>
    <pivotCache cacheId="11" r:id="rId13"/>
  </pivotCaches>
</workbook>
</file>

<file path=xl/calcChain.xml><?xml version="1.0" encoding="utf-8"?>
<calcChain xmlns="http://schemas.openxmlformats.org/spreadsheetml/2006/main">
  <c r="C3" i="59" l="1"/>
  <c r="G373" i="66"/>
  <c r="H373" i="65"/>
  <c r="H332" i="65"/>
  <c r="H179" i="65"/>
  <c r="G9" i="66"/>
  <c r="G6" i="66"/>
  <c r="H373" i="58"/>
  <c r="J69" i="1"/>
  <c r="J34" i="1"/>
  <c r="J32" i="1"/>
  <c r="J24" i="1"/>
  <c r="C32" i="2"/>
  <c r="C30" i="2"/>
  <c r="C28" i="2"/>
  <c r="C25" i="2"/>
  <c r="C24" i="2"/>
  <c r="H9" i="58" l="1"/>
  <c r="C26" i="2" s="1"/>
  <c r="H6" i="58"/>
  <c r="C23" i="2" s="1"/>
  <c r="J161" i="1" l="1"/>
  <c r="E27" i="2"/>
  <c r="G27" i="2" s="1"/>
  <c r="F67" i="1" s="1"/>
  <c r="J144" i="1" l="1"/>
  <c r="E32" i="2"/>
  <c r="J30" i="1"/>
  <c r="J21" i="1"/>
  <c r="J12" i="1"/>
  <c r="J165" i="1"/>
  <c r="J153" i="1"/>
  <c r="J148" i="1"/>
  <c r="J131" i="1"/>
  <c r="J126" i="1"/>
  <c r="J120" i="1"/>
  <c r="E31" i="2"/>
  <c r="E30" i="2"/>
  <c r="E29" i="2"/>
  <c r="E28" i="2"/>
  <c r="E26" i="2"/>
  <c r="E25" i="2"/>
  <c r="E24" i="2"/>
  <c r="E23" i="2"/>
  <c r="M23" i="2" s="1"/>
  <c r="E22" i="2"/>
  <c r="E21" i="2"/>
  <c r="E20" i="2"/>
  <c r="E19" i="2"/>
  <c r="E18" i="2"/>
  <c r="E17" i="2"/>
  <c r="E16" i="2"/>
  <c r="E15" i="2"/>
  <c r="E14" i="2"/>
  <c r="E13" i="2"/>
  <c r="E12" i="2"/>
  <c r="E11" i="2"/>
  <c r="E10" i="2"/>
  <c r="E9" i="2"/>
  <c r="E8" i="2"/>
  <c r="E7" i="2"/>
  <c r="E6" i="2"/>
  <c r="E5" i="2"/>
  <c r="E4" i="2"/>
  <c r="E3" i="2"/>
  <c r="E2" i="2"/>
  <c r="J409" i="66"/>
  <c r="E34" i="2" l="1"/>
  <c r="D20" i="4" l="1"/>
  <c r="J94" i="1" l="1"/>
  <c r="G17" i="2"/>
  <c r="H17" i="2"/>
  <c r="H22" i="2"/>
  <c r="G22" i="2"/>
  <c r="G23" i="2"/>
  <c r="K23" i="2" s="1"/>
  <c r="G24" i="2"/>
  <c r="K24" i="2" s="1"/>
  <c r="G25" i="2"/>
  <c r="K25" i="2" s="1"/>
  <c r="G29" i="2"/>
  <c r="G30" i="2"/>
  <c r="G31" i="2"/>
  <c r="G26" i="2" l="1"/>
  <c r="K26" i="2" s="1"/>
  <c r="G32" i="2"/>
  <c r="K32" i="2" s="1"/>
  <c r="G15" i="2" l="1"/>
  <c r="G16" i="2"/>
  <c r="H16" i="2"/>
  <c r="H15" i="2"/>
  <c r="H14" i="2"/>
  <c r="B30" i="1"/>
  <c r="C46" i="2"/>
  <c r="C34" i="2"/>
  <c r="B165" i="1"/>
  <c r="B161" i="1"/>
  <c r="B153" i="1"/>
  <c r="B148" i="1"/>
  <c r="B144" i="1"/>
  <c r="B131" i="1"/>
  <c r="B126" i="1"/>
  <c r="H3" i="2"/>
  <c r="H4" i="2"/>
  <c r="H5" i="2"/>
  <c r="H6" i="2"/>
  <c r="H7" i="2"/>
  <c r="H8" i="2"/>
  <c r="H9" i="2"/>
  <c r="H10" i="2"/>
  <c r="H12" i="2"/>
  <c r="H13" i="2"/>
  <c r="H18" i="2"/>
  <c r="H19" i="2"/>
  <c r="H20" i="2"/>
  <c r="H21" i="2"/>
  <c r="H23" i="2"/>
  <c r="H24" i="2"/>
  <c r="H25" i="2"/>
  <c r="H26" i="2"/>
  <c r="H28" i="2"/>
  <c r="H29" i="2"/>
  <c r="H30" i="2"/>
  <c r="H31" i="2"/>
  <c r="H32" i="2"/>
  <c r="H2" i="2"/>
  <c r="J87" i="1"/>
  <c r="F85" i="1" s="1"/>
  <c r="J73" i="1"/>
  <c r="D34" i="2"/>
  <c r="C44" i="4"/>
  <c r="B7" i="4"/>
  <c r="C16" i="4"/>
  <c r="G9" i="2" l="1"/>
  <c r="F135" i="1" s="1"/>
  <c r="G14" i="2"/>
  <c r="F137" i="1" s="1"/>
  <c r="F139" i="1"/>
  <c r="F138" i="1"/>
  <c r="G11" i="2"/>
  <c r="F140" i="1" s="1"/>
  <c r="G4" i="2"/>
  <c r="F123" i="1" s="1"/>
  <c r="G5" i="2"/>
  <c r="F124" i="1" s="1"/>
  <c r="G2" i="2"/>
  <c r="E3" i="59" s="1"/>
  <c r="F3" i="59" s="1"/>
  <c r="F159" i="1"/>
  <c r="G21" i="2"/>
  <c r="F152" i="1" s="1"/>
  <c r="G8" i="2"/>
  <c r="F130" i="1" s="1"/>
  <c r="G12" i="2"/>
  <c r="F141" i="1" s="1"/>
  <c r="G20" i="2"/>
  <c r="F151" i="1" s="1"/>
  <c r="G10" i="2"/>
  <c r="F136" i="1" s="1"/>
  <c r="G13" i="2"/>
  <c r="F142" i="1" s="1"/>
  <c r="G3" i="2"/>
  <c r="J96" i="1"/>
  <c r="G6" i="2"/>
  <c r="F125" i="1" s="1"/>
  <c r="F34" i="2"/>
  <c r="F119" i="1" l="1"/>
  <c r="F118" i="1"/>
  <c r="F164" i="1"/>
  <c r="F156" i="1"/>
  <c r="G18" i="2"/>
  <c r="G19" i="2"/>
  <c r="F147" i="1" s="1"/>
  <c r="F148" i="1" s="1"/>
  <c r="F28" i="1" s="1"/>
  <c r="F157" i="1"/>
  <c r="F153" i="1"/>
  <c r="F29" i="1" s="1"/>
  <c r="F126" i="1"/>
  <c r="F18" i="1" s="1"/>
  <c r="F158" i="1"/>
  <c r="F165" i="1" l="1"/>
  <c r="F93" i="1" s="1"/>
  <c r="F94" i="1" s="1"/>
  <c r="F143" i="1"/>
  <c r="F144" i="1" s="1"/>
  <c r="F20" i="1" s="1"/>
  <c r="F120" i="1"/>
  <c r="F11" i="1" s="1"/>
  <c r="F12" i="1" s="1"/>
  <c r="F30" i="1"/>
  <c r="G7" i="2"/>
  <c r="F129" i="1" l="1"/>
  <c r="F131" i="1" s="1"/>
  <c r="F19" i="1" s="1"/>
  <c r="F21" i="1" s="1"/>
  <c r="F24" i="1" s="1"/>
  <c r="F32" i="1" s="1"/>
  <c r="F34" i="1" s="1"/>
  <c r="N34" i="1"/>
  <c r="F86" i="1" l="1"/>
  <c r="F87" i="1" s="1"/>
  <c r="N35" i="1"/>
  <c r="G28" i="2"/>
  <c r="K28" i="2" s="1"/>
  <c r="F96" i="1" l="1"/>
  <c r="G34" i="2"/>
  <c r="F160" i="1"/>
  <c r="F161" i="1" s="1"/>
  <c r="E36" i="2"/>
  <c r="F68" i="1" l="1"/>
  <c r="F69" i="1" l="1"/>
  <c r="F73" i="1" s="1"/>
  <c r="N96" i="1" s="1"/>
</calcChain>
</file>

<file path=xl/sharedStrings.xml><?xml version="1.0" encoding="utf-8"?>
<sst xmlns="http://schemas.openxmlformats.org/spreadsheetml/2006/main" count="4316" uniqueCount="456">
  <si>
    <t>Færslubók</t>
  </si>
  <si>
    <t>Kvenréttindafélag Íslands rekur tvo sérsjóði, Söguritunarsjóð og 19. júní sjóð.  Staða þeirra</t>
  </si>
  <si>
    <t>Breyting %</t>
  </si>
  <si>
    <t>  Veltufjármunir</t>
  </si>
  <si>
    <t xml:space="preserve">  Eigið fé </t>
  </si>
  <si>
    <t>Lýsing</t>
  </si>
  <si>
    <t>Lokafærslur</t>
  </si>
  <si>
    <t>Samtals</t>
  </si>
  <si>
    <t xml:space="preserve"> </t>
  </si>
  <si>
    <t>lykill</t>
  </si>
  <si>
    <t>Hreyfingar ársins</t>
  </si>
  <si>
    <t>fyrra ár</t>
  </si>
  <si>
    <t>Eignir</t>
  </si>
  <si>
    <t>Skýr EFH</t>
  </si>
  <si>
    <t>þetta ár</t>
  </si>
  <si>
    <t>Fyrirtæki</t>
  </si>
  <si>
    <t>kt.</t>
  </si>
  <si>
    <t>Tilgangur rekstrar</t>
  </si>
  <si>
    <t xml:space="preserve">ÁRSREIKNINGUR </t>
  </si>
  <si>
    <t>skýr</t>
  </si>
  <si>
    <t>skýr.</t>
  </si>
  <si>
    <t>Rekstrargjöld</t>
  </si>
  <si>
    <t>Eigið fé og skuldir</t>
  </si>
  <si>
    <t>Ógreiddir ýmsir reikningar</t>
  </si>
  <si>
    <t xml:space="preserve">  Skammtímaskuldir:</t>
  </si>
  <si>
    <t xml:space="preserve">  Viðskiptaskuldir</t>
  </si>
  <si>
    <t xml:space="preserve">  Skuldir </t>
  </si>
  <si>
    <t>Fjármunatekjur og fjármagnsgjöld</t>
  </si>
  <si>
    <t>Vaxtatekjur og verðbætur</t>
  </si>
  <si>
    <t>Vaxtagjöld og verðbætur</t>
  </si>
  <si>
    <t>Hagnaður án fjármagnsliða</t>
  </si>
  <si>
    <t>Rekstrartekjur alls</t>
  </si>
  <si>
    <t>HAGNAÐUR (TAP) ÁRSINS</t>
  </si>
  <si>
    <t xml:space="preserve">  Handbært fé</t>
  </si>
  <si>
    <t>Veltufjármunir alls</t>
  </si>
  <si>
    <t>Eignir samtals</t>
  </si>
  <si>
    <t>  Óráðstafað eigið fé  01.01</t>
  </si>
  <si>
    <t>Eigið fé alls</t>
  </si>
  <si>
    <t xml:space="preserve">  Hagnaður (tap)  ársins</t>
  </si>
  <si>
    <t xml:space="preserve">  Skuldir</t>
  </si>
  <si>
    <t>7830</t>
  </si>
  <si>
    <t>7840</t>
  </si>
  <si>
    <t>7820</t>
  </si>
  <si>
    <t>7810</t>
  </si>
  <si>
    <t>7850</t>
  </si>
  <si>
    <t xml:space="preserve">Handbært fé </t>
  </si>
  <si>
    <t>200 Kópavogi</t>
  </si>
  <si>
    <t>Áritun Bókhalds og kennslu ehf</t>
  </si>
  <si>
    <t>við að leggja fram ársreikning sem er í samræmi við lög og góða reikningsskilavenju.</t>
  </si>
  <si>
    <t xml:space="preserve">Ársreikningurinn er byggður á bókhaldi félagsins og öðrum upplýsingum.  Við höfum </t>
  </si>
  <si>
    <t xml:space="preserve">tekið ákveðna liði ársreikningsins til sérstakrar skoðunar og yfirfarið framsetningu hans í </t>
  </si>
  <si>
    <t>heild.</t>
  </si>
  <si>
    <t>Við höfum ekki endurskoðað ársreikninginn og þar af leiðandi ekki sannreynt grundvöll</t>
  </si>
  <si>
    <t>hans.</t>
  </si>
  <si>
    <t>Framsetning ársreiknings er í samræmi við lög og góða reikningsskilavenju og allar</t>
  </si>
  <si>
    <t>upplýsingar sem okkur eru kunnar og skipta máli koma þar fram.</t>
  </si>
  <si>
    <t>Inga Jóna Óskarsdóttir, viðurkenndur bókari</t>
  </si>
  <si>
    <t xml:space="preserve">Bókhald og kennsla ehf </t>
  </si>
  <si>
    <t>Annar rekstrarkostnaður</t>
  </si>
  <si>
    <t>Viðhald húsnæðis</t>
  </si>
  <si>
    <t>Vaxtatekjur</t>
  </si>
  <si>
    <t>Vaxtagjöld :</t>
  </si>
  <si>
    <t>Mæðrastyrksnefnd Kópavogs</t>
  </si>
  <si>
    <t>Ég hef yfirfarið fylgiskjöl, borið saman við bankayfirlit og sannreynt stöðu</t>
  </si>
  <si>
    <t>bankareikninga.</t>
  </si>
  <si>
    <t>Dags :</t>
  </si>
  <si>
    <t xml:space="preserve"> ______________________________</t>
  </si>
  <si>
    <t>Hrefna Sölvadóttir, viðskiptafræðingur</t>
  </si>
  <si>
    <t>1110</t>
  </si>
  <si>
    <t>Framlög</t>
  </si>
  <si>
    <t>1120</t>
  </si>
  <si>
    <t>Pokasjóður</t>
  </si>
  <si>
    <t>2520</t>
  </si>
  <si>
    <t>Veittir styrkir með gjafakortum</t>
  </si>
  <si>
    <t>2530</t>
  </si>
  <si>
    <t>Veittir styrkir með mat</t>
  </si>
  <si>
    <t>2600</t>
  </si>
  <si>
    <t>Veittur styrkur v/útfarar</t>
  </si>
  <si>
    <t>3340</t>
  </si>
  <si>
    <t>Kaffikostnaður</t>
  </si>
  <si>
    <t>3350</t>
  </si>
  <si>
    <t>Saumadót til viðgerða</t>
  </si>
  <si>
    <t>4150</t>
  </si>
  <si>
    <t>4160</t>
  </si>
  <si>
    <t>Ræsting og Hreinlætisvörur</t>
  </si>
  <si>
    <t>4410</t>
  </si>
  <si>
    <t>Sími</t>
  </si>
  <si>
    <t>4460</t>
  </si>
  <si>
    <t>Pappír, prentun og ritföng</t>
  </si>
  <si>
    <t>Gjafir og styrkir</t>
  </si>
  <si>
    <t>6110</t>
  </si>
  <si>
    <t>6215</t>
  </si>
  <si>
    <t>Bankakostnaður, þjónustugjöld</t>
  </si>
  <si>
    <t>6220</t>
  </si>
  <si>
    <t>Dráttarvextir og fjármagnstekjuskattur</t>
  </si>
  <si>
    <t>Sparisj. Kópavogs, 403774</t>
  </si>
  <si>
    <t>7815</t>
  </si>
  <si>
    <t>Sparisj. Kópavogs, 551122</t>
  </si>
  <si>
    <t>Sparisj. Kópavogs, 9572</t>
  </si>
  <si>
    <t>Byr sparisj. 762174 net</t>
  </si>
  <si>
    <t>Matarmiðar</t>
  </si>
  <si>
    <t>Sjóður</t>
  </si>
  <si>
    <t>Óráðstafað eigið fé 01.01.</t>
  </si>
  <si>
    <t>Lánardrottnar</t>
  </si>
  <si>
    <t>Styrkir til mæðrastyrksnefndar</t>
  </si>
  <si>
    <t>Rekstargjöld</t>
  </si>
  <si>
    <t>Veittir styrkir</t>
  </si>
  <si>
    <t>Kaffi og viðgerðakostnaður</t>
  </si>
  <si>
    <t>Rekstrargjöld alls</t>
  </si>
  <si>
    <t>Hagnaður (tap) af reglulegri starfssemi</t>
  </si>
  <si>
    <t xml:space="preserve">Mæðrastyrksnefnd Kópavogs </t>
  </si>
  <si>
    <t xml:space="preserve">Skýringar </t>
  </si>
  <si>
    <t xml:space="preserve">Styrkir til mæðrastyrksnefndar </t>
  </si>
  <si>
    <t>Kaffi og viðgerðar kostnaður :</t>
  </si>
  <si>
    <t>Húsnæðiskostnaður :</t>
  </si>
  <si>
    <t>Ræsting og hreinlætisvörur</t>
  </si>
  <si>
    <t>Bankakostnaður, þjónustugjald</t>
  </si>
  <si>
    <t>Dráttarvextir og fjármagnsskattur</t>
  </si>
  <si>
    <t>Viðskiptaskuldir</t>
  </si>
  <si>
    <t>Lánadrottnar</t>
  </si>
  <si>
    <t>Auglýsingar</t>
  </si>
  <si>
    <t>Við höfum skipulagt og hagað vinnu okkar í samræmi við viðurkenndar aðferðir við gerð</t>
  </si>
  <si>
    <t>Ekkert fundið athugunarvert</t>
  </si>
  <si>
    <t>Saumadót til viðgerðar</t>
  </si>
  <si>
    <t>Rekstrartekjur</t>
  </si>
  <si>
    <t>Reikningsskil</t>
  </si>
  <si>
    <t>Aðkeyptur akstur</t>
  </si>
  <si>
    <t xml:space="preserve">Sími  </t>
  </si>
  <si>
    <t>Gjaldfærð tæki</t>
  </si>
  <si>
    <t xml:space="preserve">Við höfum aðstoðað við gerð ársreiknings fyrir  Mæðrastyrksnefnd Kópavogs vegna </t>
  </si>
  <si>
    <t>óendurskoðaðra ársreikninga með það markmið að aðstoða Mæðrastyrksnefnd Kópavogs</t>
  </si>
  <si>
    <t>Kjöthúsið ehf.</t>
  </si>
  <si>
    <t>Mæðrastyrksnefnd</t>
  </si>
  <si>
    <t>Íslandsbanki  403774</t>
  </si>
  <si>
    <t>Íslandsbanki  551122</t>
  </si>
  <si>
    <t>Íslandsbanki  9572</t>
  </si>
  <si>
    <t xml:space="preserve">Íslandsbanki  762174 </t>
  </si>
  <si>
    <t xml:space="preserve">Greitt f. stjórnarkonur á tónleika </t>
  </si>
  <si>
    <t>Dags.</t>
  </si>
  <si>
    <t>Skýring</t>
  </si>
  <si>
    <t>FSKJ</t>
  </si>
  <si>
    <t>rlykill</t>
  </si>
  <si>
    <t>Seðilnr.</t>
  </si>
  <si>
    <t>Hreyfing</t>
  </si>
  <si>
    <t>Kópavogsbær</t>
  </si>
  <si>
    <t>Sverrir Gaukur Ármannsson</t>
  </si>
  <si>
    <t>Hagkaup</t>
  </si>
  <si>
    <t>Jóna Sigríður Guðmundsdóttir</t>
  </si>
  <si>
    <t>Starfsmannafélag Kópavogskaupst</t>
  </si>
  <si>
    <t>Kamma Hansen</t>
  </si>
  <si>
    <t>Vextir</t>
  </si>
  <si>
    <t>Ragnheiður Sveinsdóttir</t>
  </si>
  <si>
    <t>Anna Kristinsdóttir</t>
  </si>
  <si>
    <t>Þjónustugjald</t>
  </si>
  <si>
    <t>Bókhald og kennsla ehf.</t>
  </si>
  <si>
    <t>Ymislegt - eftir að finna út</t>
  </si>
  <si>
    <t>tap v. þjófnaðar</t>
  </si>
  <si>
    <t>Tap v. þjofnaðar á peningum</t>
  </si>
  <si>
    <t>Dagbók í fylgiskjalaröð</t>
  </si>
  <si>
    <t>Grand Total</t>
  </si>
  <si>
    <t>Sum of Hreyfing</t>
  </si>
  <si>
    <t>Bónus</t>
  </si>
  <si>
    <t>Ísfugl ehf.</t>
  </si>
  <si>
    <t>Tengi ehf.</t>
  </si>
  <si>
    <t>Bifreiðaverkstæði Kópavogs ehf.</t>
  </si>
  <si>
    <t>SORPA bs.</t>
  </si>
  <si>
    <t>Mjólkursamsalan ehf.</t>
  </si>
  <si>
    <t>Row Labels</t>
  </si>
  <si>
    <t>BYKO-Breidd</t>
  </si>
  <si>
    <t>Bónus Nýbýlavegi</t>
  </si>
  <si>
    <t xml:space="preserve">fv </t>
  </si>
  <si>
    <t>heiti lykils</t>
  </si>
  <si>
    <t>Ríkissjóður Íslands</t>
  </si>
  <si>
    <t>Björg Ellingsen</t>
  </si>
  <si>
    <t>Lárus Pétur Ragnarsson</t>
  </si>
  <si>
    <t>Krónan ehf.</t>
  </si>
  <si>
    <t>Fjármagnstekjuskattur</t>
  </si>
  <si>
    <t>Innvextir</t>
  </si>
  <si>
    <t>Íslandspóstur ohf.</t>
  </si>
  <si>
    <t>Krónan Hamraborg.</t>
  </si>
  <si>
    <t>*+</t>
  </si>
  <si>
    <t>Læknaráð ehf.</t>
  </si>
  <si>
    <t>Stálhurðir ehf</t>
  </si>
  <si>
    <t>Íslandsbanki hf, útibú 0511</t>
  </si>
  <si>
    <t>2017</t>
  </si>
  <si>
    <t>ógr. 31.12.17</t>
  </si>
  <si>
    <t>nr. 1-8, ásamt yfirliti um styrki á árinu.</t>
  </si>
  <si>
    <t>útistandandi framlög</t>
  </si>
  <si>
    <t>Útistandandi framlög</t>
  </si>
  <si>
    <t xml:space="preserve">  Óinnheimtar kröfur </t>
  </si>
  <si>
    <t xml:space="preserve">Gjaldfærð áhöld </t>
  </si>
  <si>
    <t>fskj</t>
  </si>
  <si>
    <t>02.01.2018</t>
  </si>
  <si>
    <t>Nýi tölvu-/viðskiptaskóli. ehf.</t>
  </si>
  <si>
    <t>6810962729-Millifært-</t>
  </si>
  <si>
    <t>0902522919-Millifært-</t>
  </si>
  <si>
    <t>03.01.2018</t>
  </si>
  <si>
    <t>2212472059--</t>
  </si>
  <si>
    <t>15.01.2018</t>
  </si>
  <si>
    <t>5404050340-Millifært-</t>
  </si>
  <si>
    <t>19.01.2018</t>
  </si>
  <si>
    <t>Nýja sendibílastöðin hf</t>
  </si>
  <si>
    <t>4902690969-Millifært-</t>
  </si>
  <si>
    <t>22.01.2018</t>
  </si>
  <si>
    <t>Gæðabakstur ehf.</t>
  </si>
  <si>
    <t>5505952499-Millifært-</t>
  </si>
  <si>
    <t>5505952499-Kostnaður-</t>
  </si>
  <si>
    <t>6710871439-Millifært-</t>
  </si>
  <si>
    <t>4306983549-Millifært-</t>
  </si>
  <si>
    <t>01.02.2018</t>
  </si>
  <si>
    <t>05.02.2018</t>
  </si>
  <si>
    <t>07.02.2018</t>
  </si>
  <si>
    <t>Arion banki hf.</t>
  </si>
  <si>
    <t>5810080150--41-2017</t>
  </si>
  <si>
    <t>02.03.2018</t>
  </si>
  <si>
    <t>05.03.2018</t>
  </si>
  <si>
    <t>22.03.2018</t>
  </si>
  <si>
    <t>4501993389-Millifært-kort</t>
  </si>
  <si>
    <t>03.04.2018</t>
  </si>
  <si>
    <t>03.05.2018</t>
  </si>
  <si>
    <t>07.05.2018</t>
  </si>
  <si>
    <t>15.05.2018</t>
  </si>
  <si>
    <t>Kársnessókn</t>
  </si>
  <si>
    <t>6912720529-Millifært-</t>
  </si>
  <si>
    <t>30.05.2018</t>
  </si>
  <si>
    <t>7112982239-Millifært-Gjafako</t>
  </si>
  <si>
    <t>04.06.2018</t>
  </si>
  <si>
    <t>05.06.2018</t>
  </si>
  <si>
    <t>03.07.2018</t>
  </si>
  <si>
    <t>09.07.2018</t>
  </si>
  <si>
    <t>03.08.2018</t>
  </si>
  <si>
    <t>08.08.2018</t>
  </si>
  <si>
    <t>03.09.2018</t>
  </si>
  <si>
    <t>19.09.2018</t>
  </si>
  <si>
    <t>01.10.2018</t>
  </si>
  <si>
    <t>03.10.2018</t>
  </si>
  <si>
    <t>2212472059-Millifært-</t>
  </si>
  <si>
    <t>25.10.2018</t>
  </si>
  <si>
    <t>Bergljót S Sveinsdóttir</t>
  </si>
  <si>
    <t>0711427369-Millifært-</t>
  </si>
  <si>
    <t>02.11.2018</t>
  </si>
  <si>
    <t>05.11.2018</t>
  </si>
  <si>
    <t>13.11.2018</t>
  </si>
  <si>
    <t>Matvælatækni ehf.</t>
  </si>
  <si>
    <t>6912095120-Millifært-Mæðrast</t>
  </si>
  <si>
    <t>15.11.2018</t>
  </si>
  <si>
    <t>Dressmann á Íslandi ehf.</t>
  </si>
  <si>
    <t>5104962729-Millifært-</t>
  </si>
  <si>
    <t>16.11.2018</t>
  </si>
  <si>
    <t>Bara ehf.</t>
  </si>
  <si>
    <t>6903043170-Millifært-</t>
  </si>
  <si>
    <t>19.11.2018</t>
  </si>
  <si>
    <t>Inter Medica ehf.</t>
  </si>
  <si>
    <t>6307922079-Millifært-</t>
  </si>
  <si>
    <t>20.11.2018</t>
  </si>
  <si>
    <t>4512752249-Millifært-</t>
  </si>
  <si>
    <t>6812893059-Millifært-</t>
  </si>
  <si>
    <t>22.11.2018</t>
  </si>
  <si>
    <t>4308071020-Millifært-</t>
  </si>
  <si>
    <t>30.11.2018</t>
  </si>
  <si>
    <t>Egill Þórðarson</t>
  </si>
  <si>
    <t>2308492349-Millifært-</t>
  </si>
  <si>
    <t>03.12.2018</t>
  </si>
  <si>
    <t>5810080150---0000045</t>
  </si>
  <si>
    <t>0305404419-Millifært-</t>
  </si>
  <si>
    <t>04.12.2018</t>
  </si>
  <si>
    <t>4904022410-Millifært-Styrkur</t>
  </si>
  <si>
    <t>06.12.2018</t>
  </si>
  <si>
    <t>07.12.2018</t>
  </si>
  <si>
    <t>Ingunn Wernersdóttir</t>
  </si>
  <si>
    <t>3004643359-Millifært-</t>
  </si>
  <si>
    <t>1003474319-Millifært-</t>
  </si>
  <si>
    <t>10.12.2018</t>
  </si>
  <si>
    <t>Þórir Hjálmarsson</t>
  </si>
  <si>
    <t>0410434749-Millifært-</t>
  </si>
  <si>
    <t>Þórshamar,karatefélag</t>
  </si>
  <si>
    <t>4111820619-Ýmislegt-</t>
  </si>
  <si>
    <t>12.12.2018</t>
  </si>
  <si>
    <t>6601071690-Góðgerðarmál-</t>
  </si>
  <si>
    <t>2 M Flutningar ehf.</t>
  </si>
  <si>
    <t>5503161020-Millifært-071118</t>
  </si>
  <si>
    <t>5503161020-Kostnaður-071118</t>
  </si>
  <si>
    <t>7012966139-Millifært-011218</t>
  </si>
  <si>
    <t>14.12.2018</t>
  </si>
  <si>
    <t>Íslenska útflutningsmiðstöð ehf</t>
  </si>
  <si>
    <t>5909720299-Millifært-</t>
  </si>
  <si>
    <t>5402696459---106</t>
  </si>
  <si>
    <t>17.12.2018</t>
  </si>
  <si>
    <t>1604534009-Millifært-</t>
  </si>
  <si>
    <t>Sólveig Vilborg Sveinsdóttir</t>
  </si>
  <si>
    <t>1711454579-Millifært-</t>
  </si>
  <si>
    <t>Erling Bang</t>
  </si>
  <si>
    <t>0110393409-Millifært-</t>
  </si>
  <si>
    <t>19.12.2018</t>
  </si>
  <si>
    <t>H. Hauksson ehf</t>
  </si>
  <si>
    <t>6211942169-Millifært-</t>
  </si>
  <si>
    <t>20.12.2018</t>
  </si>
  <si>
    <t>Margret G Flóvenz</t>
  </si>
  <si>
    <t>1408595919-Millifært-</t>
  </si>
  <si>
    <t>21.12.2018</t>
  </si>
  <si>
    <t>Hrönn Hallgrímsdóttir</t>
  </si>
  <si>
    <t>3001663699-Millifært-</t>
  </si>
  <si>
    <t>5105881189---</t>
  </si>
  <si>
    <t>27.12.2018</t>
  </si>
  <si>
    <t>7001693759---0201218</t>
  </si>
  <si>
    <t>6705932079-Reikningur-271218</t>
  </si>
  <si>
    <t>31.12.2018</t>
  </si>
  <si>
    <t>-Innvextir-</t>
  </si>
  <si>
    <t>5001972349-Millifært-</t>
  </si>
  <si>
    <t>1311443189-Millifært-skrifst</t>
  </si>
  <si>
    <t>-Fjármagnstekjuskattur-</t>
  </si>
  <si>
    <t>31.01.2018</t>
  </si>
  <si>
    <t>Vextir-Innvextir-Vextir</t>
  </si>
  <si>
    <t>FJSKATT 22,00%</t>
  </si>
  <si>
    <t>FJSKATT 22,00%-Fjármagnstekjuskattur-SK2200</t>
  </si>
  <si>
    <t>28.02.2018</t>
  </si>
  <si>
    <t>21.03.2018</t>
  </si>
  <si>
    <t>6912720529-Góðgerðarmál-söfnun</t>
  </si>
  <si>
    <t>28.03.2018</t>
  </si>
  <si>
    <t>30.04.2018</t>
  </si>
  <si>
    <t>31.05.2018</t>
  </si>
  <si>
    <t>29.06.2018</t>
  </si>
  <si>
    <t>31.07.2018</t>
  </si>
  <si>
    <t>31.08.2018</t>
  </si>
  <si>
    <t>28.09.2018</t>
  </si>
  <si>
    <t>31.10.2018</t>
  </si>
  <si>
    <t>IKEA</t>
  </si>
  <si>
    <t>001342500070311-Debitkortafærsla-1970190</t>
  </si>
  <si>
    <t>05.01.2018</t>
  </si>
  <si>
    <t>969505487362799-Debitkortafærsla-1141809</t>
  </si>
  <si>
    <t>Krónan Hamraborg</t>
  </si>
  <si>
    <t>951543472034592-Debitkortafærsla-1143627</t>
  </si>
  <si>
    <t>08.01.2018</t>
  </si>
  <si>
    <t>2017122920171229</t>
  </si>
  <si>
    <t>2017122920171229-Þjónustugjald-</t>
  </si>
  <si>
    <t>16.01.2018</t>
  </si>
  <si>
    <t>Bónus Smáratorgi</t>
  </si>
  <si>
    <t>956427000180007-Debitkortafærsla-1098047</t>
  </si>
  <si>
    <t>23.01.2018</t>
  </si>
  <si>
    <t>951543472034592-Debitkortafærsla-1954499</t>
  </si>
  <si>
    <t>4602070880-Sími-</t>
  </si>
  <si>
    <t>06.02.2018</t>
  </si>
  <si>
    <t>5001972349--26</t>
  </si>
  <si>
    <t>15.02.2018</t>
  </si>
  <si>
    <t>5705004570--</t>
  </si>
  <si>
    <t>20.02.2018</t>
  </si>
  <si>
    <t>951543481164004-Debitkortafærsla-1364031</t>
  </si>
  <si>
    <t>01.03.2018</t>
  </si>
  <si>
    <t>40</t>
  </si>
  <si>
    <t>40--</t>
  </si>
  <si>
    <t>14.03.2018</t>
  </si>
  <si>
    <t>27.03.2018</t>
  </si>
  <si>
    <t>5108080530-Millifært-maedro</t>
  </si>
  <si>
    <t>20.04.2018</t>
  </si>
  <si>
    <t>23.04.2018</t>
  </si>
  <si>
    <t>1910647399-Kostnaður-Akstur</t>
  </si>
  <si>
    <t>5001972349--</t>
  </si>
  <si>
    <t>27.04.2018</t>
  </si>
  <si>
    <t>989349900320001-Debitkortafærsla-1764104</t>
  </si>
  <si>
    <t>22.05.2018</t>
  </si>
  <si>
    <t>Iceland Engihjal</t>
  </si>
  <si>
    <t>908637972218714-Debitkortafærsla-1818298</t>
  </si>
  <si>
    <t>29.05.2018</t>
  </si>
  <si>
    <t>989349900320002-Debitkortafærsla-1817888</t>
  </si>
  <si>
    <t>01.06.2018</t>
  </si>
  <si>
    <t>12.06.2018</t>
  </si>
  <si>
    <t>951543494456402-Debitkortafærsla-1878858</t>
  </si>
  <si>
    <t>13.06.2018</t>
  </si>
  <si>
    <t>951543481164004-Debitkortafærsla-1751901</t>
  </si>
  <si>
    <t>28.06.2018</t>
  </si>
  <si>
    <t>989349900320002-Debitkortafærsla-1726360</t>
  </si>
  <si>
    <t>04.07.2018</t>
  </si>
  <si>
    <t>956427000180008-Debitkortafærsla-1016298</t>
  </si>
  <si>
    <t>12.07.2018</t>
  </si>
  <si>
    <t>Krambúð Hófgerði</t>
  </si>
  <si>
    <t>974849581166279-Debitkortafærsla-1757127</t>
  </si>
  <si>
    <t>974849574512414-Debitkortafærsla-1072623</t>
  </si>
  <si>
    <t>13.08.2018</t>
  </si>
  <si>
    <t>A4 Smáralind</t>
  </si>
  <si>
    <t>318392200060001-Debitkortafærsla-1566007</t>
  </si>
  <si>
    <t>29.08.2018</t>
  </si>
  <si>
    <t>Nettó Mjódd/420</t>
  </si>
  <si>
    <t>974850372034534-Debitkortafærsla-1389288</t>
  </si>
  <si>
    <t>30.08.2018</t>
  </si>
  <si>
    <t>04.09.2018</t>
  </si>
  <si>
    <t>Nóatún Austurver</t>
  </si>
  <si>
    <t>908530690321420-Debitkortafærsla-1542301</t>
  </si>
  <si>
    <t>11.09.2018</t>
  </si>
  <si>
    <t>989349900992430-Debitkortafærsla-1554543</t>
  </si>
  <si>
    <t>12.09.2018</t>
  </si>
  <si>
    <t>18.09.2018</t>
  </si>
  <si>
    <t>956427000180008-Debitkortafærsla-1654008</t>
  </si>
  <si>
    <t>27.09.2018</t>
  </si>
  <si>
    <t>5705004570-Millifært-</t>
  </si>
  <si>
    <t>5001972349-Mynt-</t>
  </si>
  <si>
    <t>-Þjónustugjald-</t>
  </si>
  <si>
    <t>02.10.2018</t>
  </si>
  <si>
    <t>4602070880-Sími-074800</t>
  </si>
  <si>
    <t>Bónus Smiðjuvegi</t>
  </si>
  <si>
    <t>953134900050003-Debitkortafærsla-1685220</t>
  </si>
  <si>
    <t>16.10.2018</t>
  </si>
  <si>
    <t>951543494456402-Debitkortafærsla-1806726</t>
  </si>
  <si>
    <t>17.10.2018</t>
  </si>
  <si>
    <t>24.10.2018</t>
  </si>
  <si>
    <t>30.10.2018</t>
  </si>
  <si>
    <t>4602070880-Sími-073917</t>
  </si>
  <si>
    <t>318392200060003-Debitkortafærsla-1713868</t>
  </si>
  <si>
    <t>08.11.2018</t>
  </si>
  <si>
    <t>Iceland Engihjalla</t>
  </si>
  <si>
    <t>908637972218714-Debitkortafærsla-1016217</t>
  </si>
  <si>
    <t>27.11.2018</t>
  </si>
  <si>
    <t>951543481162857-Debitkortafærsla-1115536</t>
  </si>
  <si>
    <t>28.11.2018</t>
  </si>
  <si>
    <t>4602070880-Sími-073023</t>
  </si>
  <si>
    <t>05.12.2018</t>
  </si>
  <si>
    <t>5001972349-Millifært-27-4.12</t>
  </si>
  <si>
    <t>1311443189-Millifært-kaffist</t>
  </si>
  <si>
    <t>11.12.2018</t>
  </si>
  <si>
    <t>Kínahornið</t>
  </si>
  <si>
    <t>318318800090009-Debitkortafærsla-1464198</t>
  </si>
  <si>
    <t>951543481162857-Debitkortafærsla-1058357</t>
  </si>
  <si>
    <t>Dominos Pizza Nýbýlavegi</t>
  </si>
  <si>
    <t>003936700010003-Debitkortafærsla-1012764</t>
  </si>
  <si>
    <t>1311443189-Millifært-Akstur</t>
  </si>
  <si>
    <t>4602070880-Sími-073572</t>
  </si>
  <si>
    <t>0536-26-009572</t>
  </si>
  <si>
    <t>0536-14-551122</t>
  </si>
  <si>
    <t>0536-05-403774</t>
  </si>
  <si>
    <t>0536-04-762174</t>
  </si>
  <si>
    <t>flutt frá fyrra ári</t>
  </si>
  <si>
    <t>Óráðstafað eigið fé 01.01</t>
  </si>
  <si>
    <t>Íslandsbanki,403774</t>
  </si>
  <si>
    <t>Íslandsbanki,551122</t>
  </si>
  <si>
    <t>Íslandsbanki,762174</t>
  </si>
  <si>
    <t>Íslandsbanki,0095272</t>
  </si>
  <si>
    <t>Pappír,prentun og ritföng</t>
  </si>
  <si>
    <t>Pokasjóður,kassauppgjör</t>
  </si>
  <si>
    <t>teg</t>
  </si>
  <si>
    <t>Listi yfir styrktaraðila  2018</t>
  </si>
  <si>
    <t>2018</t>
  </si>
  <si>
    <t>Efnahagsreikningur 31. desember 2018</t>
  </si>
  <si>
    <t>útistandandi kröfur</t>
  </si>
  <si>
    <t>ógr.reikningar 31/12/18</t>
  </si>
  <si>
    <t>Birgðir matarkort 31/12/18</t>
  </si>
  <si>
    <t>Desember úthlutun</t>
  </si>
  <si>
    <t xml:space="preserve">Fiska </t>
  </si>
  <si>
    <t>Síminn</t>
  </si>
  <si>
    <t>sími</t>
  </si>
  <si>
    <t>Hreyfingar í reikningslyklaröð 2018</t>
  </si>
  <si>
    <t>Bankakostn,þjónustugjöld</t>
  </si>
  <si>
    <t>Gjaldfærð áhöld</t>
  </si>
  <si>
    <t>Dráttarvextir og fjármagnstsk</t>
  </si>
  <si>
    <t>ársins 2018.  Ársreikningurinn hefur að geyma rekstrarreikning, efnahagsreikning og skýringar</t>
  </si>
  <si>
    <t>Reykjavík,  19. febrúar  2019</t>
  </si>
  <si>
    <t>Rekstrarreikningur ársins 2018</t>
  </si>
  <si>
    <t>Veittur styrkur til Kópavogskirkju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</si>
</sst>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_k_r_._-;\-* #,##0\ _k_r_._-;_-* &quot;-&quot;\ _k_r_._-;_-@_-"/>
    <numFmt numFmtId="165" formatCode="d/mmmm/yyyy"/>
    <numFmt numFmtId="166" formatCode="#,##0;[Red]#,##0"/>
    <numFmt numFmtId="167" formatCode="#,##0\ _);\(* #,##0\ \)"/>
    <numFmt numFmtId="168" formatCode="#,##0_ ;[Red]\-#,##0\ "/>
    <numFmt numFmtId="169" formatCode="d/m/yyyy;@"/>
    <numFmt numFmtId="170" formatCode="#,###;[Red]\-#,###"/>
  </numFmts>
  <fonts count="48" x14ac:knownFonts="1">
    <font>
      <sz val="11"/>
      <color theme="1"/>
      <name val="Calibri"/>
      <family val="2"/>
      <scheme val="minor"/>
    </font>
    <font>
      <sz val="11"/>
      <color indexed="8"/>
      <name val="Calibri"/>
      <family val="2"/>
    </font>
    <font>
      <sz val="12"/>
      <color indexed="8"/>
      <name val="Calibri"/>
      <family val="2"/>
    </font>
    <font>
      <b/>
      <sz val="12"/>
      <color indexed="8"/>
      <name val="Calibri"/>
      <family val="2"/>
    </font>
    <font>
      <b/>
      <sz val="8"/>
      <color indexed="8"/>
      <name val="Arial"/>
      <family val="2"/>
    </font>
    <font>
      <sz val="12"/>
      <name val="Arial"/>
      <family val="2"/>
    </font>
    <font>
      <b/>
      <sz val="9"/>
      <name val="Times New Roman"/>
      <family val="1"/>
    </font>
    <font>
      <sz val="10"/>
      <name val="Arial"/>
      <family val="2"/>
    </font>
    <font>
      <b/>
      <sz val="20"/>
      <name val="Arial"/>
      <family val="2"/>
    </font>
    <font>
      <b/>
      <sz val="8"/>
      <color indexed="8"/>
      <name val="Calibri"/>
      <family val="2"/>
    </font>
    <font>
      <b/>
      <sz val="11"/>
      <color indexed="8"/>
      <name val="Calibri"/>
      <family val="2"/>
    </font>
    <font>
      <sz val="22"/>
      <color indexed="8"/>
      <name val="Calibri"/>
      <family val="2"/>
    </font>
    <font>
      <sz val="18"/>
      <color indexed="8"/>
      <name val="Calibri"/>
      <family val="2"/>
    </font>
    <font>
      <b/>
      <sz val="7.5"/>
      <color indexed="8"/>
      <name val="Calibri"/>
      <family val="2"/>
    </font>
    <font>
      <b/>
      <sz val="14"/>
      <color indexed="8"/>
      <name val="Calibri"/>
      <family val="2"/>
    </font>
    <font>
      <sz val="8"/>
      <name val="Calibri"/>
      <family val="2"/>
    </font>
    <font>
      <b/>
      <sz val="1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9"/>
      <color theme="1"/>
      <name val="Calibri"/>
      <family val="2"/>
      <scheme val="minor"/>
    </font>
    <font>
      <sz val="14"/>
      <color theme="1"/>
      <name val="Calibri"/>
      <family val="2"/>
      <scheme val="minor"/>
    </font>
    <font>
      <b/>
      <sz val="14"/>
      <color theme="1"/>
      <name val="Calibri"/>
      <family val="2"/>
      <scheme val="minor"/>
    </font>
    <font>
      <b/>
      <sz val="13"/>
      <color theme="1"/>
      <name val="Calibri"/>
      <family val="2"/>
      <scheme val="minor"/>
    </font>
    <font>
      <sz val="13"/>
      <color theme="1"/>
      <name val="Calibri"/>
      <family val="2"/>
      <scheme val="minor"/>
    </font>
    <font>
      <b/>
      <sz val="10"/>
      <color theme="1"/>
      <name val="Calibri"/>
      <family val="2"/>
      <scheme val="minor"/>
    </font>
    <font>
      <sz val="10"/>
      <color theme="1"/>
      <name val="Calibri"/>
      <family val="2"/>
      <scheme val="minor"/>
    </font>
    <font>
      <sz val="10"/>
      <color rgb="FFFF0000"/>
      <name val="Calibri"/>
      <family val="2"/>
      <scheme val="minor"/>
    </font>
    <font>
      <b/>
      <sz val="11"/>
      <name val="Calibri"/>
      <family val="2"/>
      <scheme val="minor"/>
    </font>
    <font>
      <sz val="11"/>
      <name val="Calibri"/>
      <family val="2"/>
      <scheme val="minor"/>
    </font>
    <font>
      <sz val="10"/>
      <name val="Calibri"/>
      <family val="2"/>
      <scheme val="minor"/>
    </font>
    <font>
      <sz val="18"/>
      <color theme="3"/>
      <name val="Cambria"/>
      <family val="2"/>
      <scheme val="major"/>
    </font>
    <font>
      <b/>
      <sz val="10"/>
      <name val="Calibri"/>
      <family val="2"/>
    </font>
    <font>
      <sz val="10"/>
      <name val="Calibri"/>
      <family val="2"/>
    </font>
  </fonts>
  <fills count="44">
    <fill>
      <patternFill patternType="none"/>
    </fill>
    <fill>
      <patternFill patternType="gray125"/>
    </fill>
    <fill>
      <patternFill patternType="solid">
        <fgColor indexed="9"/>
        <bgColor indexed="64"/>
      </patternFill>
    </fill>
    <fill>
      <patternFill patternType="solid">
        <fgColor indexed="52"/>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B0F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00"/>
        <bgColor theme="4" tint="0.59999389629810485"/>
      </patternFill>
    </fill>
    <fill>
      <patternFill patternType="solid">
        <fgColor rgb="FFFFFF00"/>
        <bgColor theme="4" tint="0.79998168889431442"/>
      </patternFill>
    </fill>
    <fill>
      <patternFill patternType="solid">
        <fgColor theme="0" tint="-0.249977111117893"/>
        <bgColor indexed="64"/>
      </patternFill>
    </fill>
    <fill>
      <patternFill patternType="solid">
        <fgColor theme="9" tint="0.39997558519241921"/>
        <bgColor indexed="64"/>
      </patternFill>
    </fill>
  </fills>
  <borders count="26">
    <border>
      <left/>
      <right/>
      <top/>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7">
    <xf numFmtId="0" fontId="0" fillId="0" borderId="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9" fillId="29" borderId="0" applyNumberFormat="0" applyBorder="0" applyAlignment="0" applyProtection="0"/>
    <xf numFmtId="0" fontId="20" fillId="30" borderId="11" applyNumberFormat="0" applyAlignment="0" applyProtection="0"/>
    <xf numFmtId="0" fontId="21" fillId="31" borderId="12" applyNumberFormat="0" applyAlignment="0" applyProtection="0"/>
    <xf numFmtId="0" fontId="5" fillId="0" borderId="0">
      <alignment horizontal="right" vertical="center"/>
    </xf>
    <xf numFmtId="0" fontId="22" fillId="0" borderId="0" applyNumberFormat="0" applyFill="0" applyBorder="0" applyAlignment="0" applyProtection="0"/>
    <xf numFmtId="0" fontId="23" fillId="32" borderId="0" applyNumberFormat="0" applyBorder="0" applyAlignment="0" applyProtection="0"/>
    <xf numFmtId="0" fontId="6" fillId="0" borderId="0"/>
    <xf numFmtId="0" fontId="24" fillId="0" borderId="13" applyNumberFormat="0" applyFill="0" applyAlignment="0" applyProtection="0"/>
    <xf numFmtId="0" fontId="25" fillId="0" borderId="14" applyNumberFormat="0" applyFill="0" applyAlignment="0" applyProtection="0"/>
    <xf numFmtId="0" fontId="26" fillId="0" borderId="15" applyNumberFormat="0" applyFill="0" applyAlignment="0" applyProtection="0"/>
    <xf numFmtId="0" fontId="26" fillId="0" borderId="0" applyNumberFormat="0" applyFill="0" applyBorder="0" applyAlignment="0" applyProtection="0"/>
    <xf numFmtId="0" fontId="27" fillId="33" borderId="11" applyNumberFormat="0" applyAlignment="0" applyProtection="0"/>
    <xf numFmtId="0" fontId="28" fillId="0" borderId="16" applyNumberFormat="0" applyFill="0" applyAlignment="0" applyProtection="0"/>
    <xf numFmtId="0" fontId="29" fillId="34" borderId="0" applyNumberFormat="0" applyBorder="0" applyAlignment="0" applyProtection="0"/>
    <xf numFmtId="0" fontId="1" fillId="35" borderId="17" applyNumberFormat="0" applyFont="0" applyAlignment="0" applyProtection="0"/>
    <xf numFmtId="0" fontId="30" fillId="30" borderId="18" applyNumberFormat="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0" applyNumberFormat="0" applyFill="0" applyBorder="0" applyAlignment="0" applyProtection="0"/>
    <xf numFmtId="164" fontId="17" fillId="0" borderId="0" applyFont="0" applyFill="0" applyBorder="0" applyAlignment="0" applyProtection="0"/>
    <xf numFmtId="0" fontId="45" fillId="0" borderId="0" applyNumberFormat="0" applyFill="0" applyBorder="0" applyAlignment="0" applyProtection="0"/>
    <xf numFmtId="0" fontId="17" fillId="35" borderId="17" applyNumberFormat="0" applyFont="0" applyAlignment="0" applyProtection="0"/>
  </cellStyleXfs>
  <cellXfs count="241">
    <xf numFmtId="0" fontId="0" fillId="0" borderId="0" xfId="0"/>
    <xf numFmtId="0" fontId="0" fillId="2" borderId="0" xfId="0" applyFill="1"/>
    <xf numFmtId="0" fontId="0" fillId="2" borderId="0" xfId="0" applyFill="1" applyAlignment="1">
      <alignment horizontal="center" vertical="top" wrapText="1"/>
    </xf>
    <xf numFmtId="0" fontId="0" fillId="0" borderId="0" xfId="0" applyAlignment="1">
      <alignment horizontal="center"/>
    </xf>
    <xf numFmtId="0" fontId="7" fillId="0" borderId="0" xfId="0" applyFont="1"/>
    <xf numFmtId="165" fontId="0" fillId="0" borderId="0" xfId="0" applyNumberFormat="1"/>
    <xf numFmtId="0" fontId="0" fillId="0" borderId="0" xfId="0" applyFill="1"/>
    <xf numFmtId="3" fontId="0" fillId="0" borderId="0" xfId="0" applyNumberFormat="1"/>
    <xf numFmtId="3" fontId="0" fillId="3" borderId="1" xfId="0" applyNumberFormat="1" applyFill="1" applyBorder="1"/>
    <xf numFmtId="0" fontId="0" fillId="2" borderId="0" xfId="0" applyFill="1" applyAlignment="1">
      <alignment wrapText="1"/>
    </xf>
    <xf numFmtId="0" fontId="0" fillId="2" borderId="0" xfId="0" applyFont="1" applyFill="1" applyAlignment="1">
      <alignment horizontal="right" wrapText="1"/>
    </xf>
    <xf numFmtId="0" fontId="0" fillId="0" borderId="0" xfId="0" applyFont="1"/>
    <xf numFmtId="49" fontId="10" fillId="2" borderId="0" xfId="0" applyNumberFormat="1" applyFont="1" applyFill="1" applyAlignment="1">
      <alignment horizontal="center" wrapText="1"/>
    </xf>
    <xf numFmtId="49" fontId="0" fillId="2" borderId="0" xfId="0" applyNumberFormat="1" applyFont="1" applyFill="1" applyAlignment="1">
      <alignment horizontal="center" wrapText="1"/>
    </xf>
    <xf numFmtId="0" fontId="0" fillId="2" borderId="0" xfId="0" applyFont="1" applyFill="1" applyAlignment="1">
      <alignment horizontal="left" wrapText="1"/>
    </xf>
    <xf numFmtId="0" fontId="3" fillId="2" borderId="0" xfId="0" applyFont="1" applyFill="1" applyAlignment="1">
      <alignment wrapText="1"/>
    </xf>
    <xf numFmtId="3" fontId="0" fillId="0" borderId="0" xfId="0" applyNumberFormat="1" applyFont="1"/>
    <xf numFmtId="0" fontId="0" fillId="2" borderId="0" xfId="0" applyFont="1" applyFill="1" applyAlignment="1">
      <alignment horizontal="center" wrapText="1"/>
    </xf>
    <xf numFmtId="3" fontId="0" fillId="2" borderId="0" xfId="0" applyNumberFormat="1" applyFont="1" applyFill="1" applyAlignment="1">
      <alignment horizontal="right" wrapText="1"/>
    </xf>
    <xf numFmtId="3" fontId="0" fillId="2" borderId="0" xfId="0" applyNumberFormat="1" applyFont="1" applyFill="1"/>
    <xf numFmtId="0" fontId="0" fillId="2" borderId="0" xfId="0" applyFont="1" applyFill="1"/>
    <xf numFmtId="0" fontId="10" fillId="2" borderId="0" xfId="0" applyFont="1" applyFill="1" applyAlignment="1">
      <alignment wrapText="1"/>
    </xf>
    <xf numFmtId="0" fontId="0" fillId="2" borderId="0" xfId="0" applyFill="1" applyAlignment="1">
      <alignment horizontal="center" wrapText="1"/>
    </xf>
    <xf numFmtId="0" fontId="0" fillId="2" borderId="0" xfId="0" applyFont="1" applyFill="1" applyAlignment="1">
      <alignment wrapText="1"/>
    </xf>
    <xf numFmtId="0" fontId="7" fillId="4" borderId="0" xfId="0" applyFont="1" applyFill="1"/>
    <xf numFmtId="0" fontId="0" fillId="0" borderId="2" xfId="0" applyBorder="1"/>
    <xf numFmtId="0" fontId="0" fillId="0" borderId="3" xfId="0" applyBorder="1"/>
    <xf numFmtId="0" fontId="0" fillId="0" borderId="4" xfId="0" applyBorder="1"/>
    <xf numFmtId="0" fontId="13" fillId="2" borderId="0" xfId="0" applyFont="1" applyFill="1" applyAlignment="1">
      <alignment horizontal="center" wrapText="1"/>
    </xf>
    <xf numFmtId="0" fontId="0" fillId="0" borderId="0" xfId="0" applyFont="1" applyAlignment="1">
      <alignment horizontal="center"/>
    </xf>
    <xf numFmtId="0" fontId="3" fillId="0" borderId="0" xfId="0" applyFont="1"/>
    <xf numFmtId="3" fontId="0" fillId="0" borderId="5" xfId="0" applyNumberFormat="1" applyFont="1" applyBorder="1"/>
    <xf numFmtId="0" fontId="0" fillId="0" borderId="5" xfId="0" applyFont="1" applyBorder="1"/>
    <xf numFmtId="0" fontId="2" fillId="2" borderId="0" xfId="0" applyFont="1" applyFill="1" applyAlignment="1">
      <alignment wrapText="1"/>
    </xf>
    <xf numFmtId="0" fontId="2" fillId="0" borderId="0" xfId="0" applyFont="1"/>
    <xf numFmtId="0" fontId="10" fillId="2" borderId="0" xfId="0" applyFont="1" applyFill="1" applyAlignment="1">
      <alignment horizontal="left" wrapText="1"/>
    </xf>
    <xf numFmtId="49" fontId="10" fillId="0" borderId="2" xfId="0" applyNumberFormat="1" applyFont="1" applyBorder="1" applyAlignment="1">
      <alignment horizontal="center"/>
    </xf>
    <xf numFmtId="0" fontId="0" fillId="2" borderId="0" xfId="0" applyFont="1" applyFill="1" applyBorder="1" applyAlignment="1">
      <alignment horizontal="left" wrapText="1"/>
    </xf>
    <xf numFmtId="0" fontId="0" fillId="2" borderId="5" xfId="0" applyFont="1" applyFill="1" applyBorder="1" applyAlignment="1">
      <alignment horizontal="center" wrapText="1"/>
    </xf>
    <xf numFmtId="3" fontId="10" fillId="2" borderId="5" xfId="0" applyNumberFormat="1" applyFont="1" applyFill="1" applyBorder="1" applyAlignment="1">
      <alignment horizontal="right" wrapText="1"/>
    </xf>
    <xf numFmtId="0" fontId="0" fillId="2" borderId="5" xfId="0" applyFont="1" applyFill="1" applyBorder="1" applyAlignment="1">
      <alignment horizontal="left" wrapText="1"/>
    </xf>
    <xf numFmtId="0" fontId="0" fillId="2" borderId="5" xfId="0" applyFill="1" applyBorder="1" applyAlignment="1">
      <alignment horizontal="center" wrapText="1"/>
    </xf>
    <xf numFmtId="3" fontId="10" fillId="2" borderId="6" xfId="0" applyNumberFormat="1" applyFont="1" applyFill="1" applyBorder="1" applyAlignment="1">
      <alignment horizontal="right" wrapText="1"/>
    </xf>
    <xf numFmtId="0" fontId="4" fillId="2" borderId="8" xfId="0" applyFont="1" applyFill="1" applyBorder="1" applyAlignment="1">
      <alignment horizontal="center" wrapText="1"/>
    </xf>
    <xf numFmtId="3" fontId="4" fillId="2" borderId="8" xfId="0" applyNumberFormat="1" applyFont="1" applyFill="1" applyBorder="1" applyAlignment="1">
      <alignment horizontal="center" wrapText="1"/>
    </xf>
    <xf numFmtId="3" fontId="9" fillId="0" borderId="8" xfId="0" applyNumberFormat="1" applyFont="1" applyBorder="1" applyAlignment="1">
      <alignment horizontal="center"/>
    </xf>
    <xf numFmtId="0" fontId="0" fillId="0" borderId="9" xfId="0" applyBorder="1" applyAlignment="1">
      <alignment horizontal="center"/>
    </xf>
    <xf numFmtId="0" fontId="10" fillId="0" borderId="0" xfId="0" applyFont="1" applyFill="1" applyAlignment="1">
      <alignment horizontal="center"/>
    </xf>
    <xf numFmtId="0" fontId="0" fillId="2" borderId="5" xfId="0" applyFont="1" applyFill="1" applyBorder="1" applyAlignment="1">
      <alignment horizontal="right" wrapText="1"/>
    </xf>
    <xf numFmtId="0" fontId="0" fillId="2" borderId="0" xfId="0" applyFill="1" applyBorder="1" applyAlignment="1">
      <alignment wrapText="1"/>
    </xf>
    <xf numFmtId="0" fontId="0" fillId="2" borderId="5" xfId="0" applyFont="1" applyFill="1" applyBorder="1" applyAlignment="1">
      <alignment horizontal="left" wrapText="1"/>
    </xf>
    <xf numFmtId="3" fontId="0" fillId="2" borderId="2" xfId="0" applyNumberFormat="1" applyFont="1" applyFill="1" applyBorder="1" applyAlignment="1">
      <alignment horizontal="right" wrapText="1"/>
    </xf>
    <xf numFmtId="0" fontId="10" fillId="0" borderId="0" xfId="0" applyFont="1" applyFill="1" applyAlignment="1">
      <alignment horizontal="left" wrapText="1"/>
    </xf>
    <xf numFmtId="0" fontId="0" fillId="0" borderId="0" xfId="0" applyFill="1" applyAlignment="1">
      <alignment horizontal="center" wrapText="1"/>
    </xf>
    <xf numFmtId="0" fontId="0" fillId="0" borderId="0" xfId="0" applyFill="1" applyAlignment="1">
      <alignment wrapText="1"/>
    </xf>
    <xf numFmtId="0" fontId="0" fillId="0" borderId="0" xfId="0" applyFill="1" applyAlignment="1">
      <alignment horizontal="center" vertical="top" wrapText="1"/>
    </xf>
    <xf numFmtId="166" fontId="0" fillId="2" borderId="0" xfId="0" applyNumberFormat="1" applyFont="1" applyFill="1" applyAlignment="1">
      <alignment horizontal="right" wrapText="1"/>
    </xf>
    <xf numFmtId="167" fontId="0" fillId="0" borderId="0" xfId="0" applyNumberFormat="1"/>
    <xf numFmtId="167" fontId="0" fillId="0" borderId="0" xfId="0" applyNumberFormat="1" applyBorder="1"/>
    <xf numFmtId="167" fontId="0" fillId="0" borderId="10" xfId="0" applyNumberFormat="1" applyBorder="1"/>
    <xf numFmtId="167" fontId="0" fillId="0" borderId="10" xfId="0" applyNumberFormat="1" applyBorder="1"/>
    <xf numFmtId="0" fontId="0" fillId="2" borderId="0" xfId="0" applyFont="1" applyFill="1" applyBorder="1" applyAlignment="1">
      <alignment horizontal="left" wrapText="1"/>
    </xf>
    <xf numFmtId="167" fontId="0" fillId="0" borderId="0" xfId="0" applyNumberFormat="1" applyBorder="1"/>
    <xf numFmtId="0" fontId="0" fillId="2" borderId="0" xfId="0" applyFill="1" applyAlignment="1">
      <alignment wrapText="1"/>
    </xf>
    <xf numFmtId="0" fontId="0" fillId="0" borderId="0" xfId="0"/>
    <xf numFmtId="0" fontId="13" fillId="0" borderId="0" xfId="0" applyFont="1" applyAlignment="1">
      <alignment horizontal="center"/>
    </xf>
    <xf numFmtId="0" fontId="0" fillId="2" borderId="0" xfId="0" applyFill="1" applyAlignment="1">
      <alignment wrapText="1"/>
    </xf>
    <xf numFmtId="0" fontId="0" fillId="2" borderId="0" xfId="0" applyFill="1" applyAlignment="1">
      <alignment horizontal="center" wrapText="1"/>
    </xf>
    <xf numFmtId="0" fontId="0" fillId="0" borderId="0" xfId="0"/>
    <xf numFmtId="3" fontId="0" fillId="2" borderId="5" xfId="0" applyNumberFormat="1" applyFont="1" applyFill="1" applyBorder="1" applyAlignment="1">
      <alignment horizontal="right" wrapText="1"/>
    </xf>
    <xf numFmtId="0" fontId="34" fillId="2" borderId="0" xfId="0" applyFont="1" applyFill="1" applyAlignment="1">
      <alignment horizontal="right" wrapText="1"/>
    </xf>
    <xf numFmtId="0" fontId="32" fillId="2" borderId="0" xfId="0" applyFont="1" applyFill="1" applyAlignment="1">
      <alignment wrapText="1"/>
    </xf>
    <xf numFmtId="0" fontId="3" fillId="2" borderId="0" xfId="0" applyFont="1" applyFill="1" applyAlignment="1">
      <alignment horizontal="left" vertical="top" wrapText="1"/>
    </xf>
    <xf numFmtId="0" fontId="0" fillId="2" borderId="0" xfId="0" applyFill="1" applyAlignment="1">
      <alignment horizontal="center" wrapText="1"/>
    </xf>
    <xf numFmtId="0" fontId="0" fillId="0" borderId="0" xfId="0"/>
    <xf numFmtId="166" fontId="0" fillId="2" borderId="0" xfId="0" applyNumberFormat="1" applyFill="1" applyAlignment="1">
      <alignment horizontal="right" wrapText="1"/>
    </xf>
    <xf numFmtId="14" fontId="10" fillId="2" borderId="0" xfId="0" applyNumberFormat="1" applyFont="1" applyFill="1" applyAlignment="1">
      <alignment horizontal="center" wrapText="1"/>
    </xf>
    <xf numFmtId="0" fontId="0" fillId="2" borderId="0" xfId="0" applyFill="1" applyAlignment="1">
      <alignment wrapText="1"/>
    </xf>
    <xf numFmtId="0" fontId="0" fillId="0" borderId="0" xfId="0" applyFill="1" applyAlignment="1">
      <alignment horizontal="center"/>
    </xf>
    <xf numFmtId="3" fontId="0" fillId="36" borderId="0" xfId="0" applyNumberFormat="1" applyFill="1"/>
    <xf numFmtId="0" fontId="0" fillId="2" borderId="0" xfId="0" applyFill="1" applyAlignment="1">
      <alignment wrapText="1"/>
    </xf>
    <xf numFmtId="0" fontId="0" fillId="2" borderId="0" xfId="0" applyFill="1" applyAlignment="1">
      <alignment horizontal="center" wrapText="1"/>
    </xf>
    <xf numFmtId="0" fontId="0" fillId="2" borderId="0" xfId="0" applyFill="1" applyAlignment="1">
      <alignment wrapText="1"/>
    </xf>
    <xf numFmtId="0" fontId="0" fillId="2" borderId="0" xfId="0" applyFill="1" applyAlignment="1">
      <alignment horizontal="center" wrapText="1"/>
    </xf>
    <xf numFmtId="0" fontId="0" fillId="0" borderId="20" xfId="0" applyBorder="1"/>
    <xf numFmtId="3" fontId="0" fillId="0" borderId="21" xfId="0" applyNumberFormat="1" applyBorder="1"/>
    <xf numFmtId="3" fontId="0" fillId="2" borderId="0" xfId="0" applyNumberFormat="1" applyFont="1" applyFill="1" applyBorder="1" applyAlignment="1">
      <alignment horizontal="right" wrapText="1"/>
    </xf>
    <xf numFmtId="0" fontId="36" fillId="0" borderId="0" xfId="0" applyFont="1"/>
    <xf numFmtId="0" fontId="36" fillId="0" borderId="0" xfId="0" applyFont="1" applyFill="1"/>
    <xf numFmtId="3" fontId="36" fillId="0" borderId="0" xfId="0" applyNumberFormat="1" applyFont="1"/>
    <xf numFmtId="0" fontId="14" fillId="0" borderId="0" xfId="0" applyFont="1"/>
    <xf numFmtId="164" fontId="0" fillId="0" borderId="0" xfId="44" applyFont="1"/>
    <xf numFmtId="0" fontId="0" fillId="2" borderId="0" xfId="0" applyFill="1" applyAlignment="1">
      <alignment wrapText="1"/>
    </xf>
    <xf numFmtId="0" fontId="32" fillId="0" borderId="0" xfId="0" applyFont="1"/>
    <xf numFmtId="0" fontId="37" fillId="0" borderId="0" xfId="0" applyFont="1"/>
    <xf numFmtId="0" fontId="38" fillId="0" borderId="0" xfId="0" applyFont="1"/>
    <xf numFmtId="3" fontId="0" fillId="0" borderId="0" xfId="0" applyNumberFormat="1" applyAlignment="1">
      <alignment horizontal="center"/>
    </xf>
    <xf numFmtId="3" fontId="0" fillId="0" borderId="0" xfId="0" applyNumberFormat="1" applyFont="1" applyFill="1" applyAlignment="1">
      <alignment horizontal="right" wrapText="1"/>
    </xf>
    <xf numFmtId="167" fontId="0" fillId="0" borderId="0" xfId="0" applyNumberFormat="1" applyFill="1"/>
    <xf numFmtId="166" fontId="0" fillId="0" borderId="0" xfId="0" applyNumberFormat="1" applyFont="1" applyFill="1" applyAlignment="1">
      <alignment horizontal="right" wrapText="1"/>
    </xf>
    <xf numFmtId="3" fontId="10" fillId="0" borderId="6" xfId="0" applyNumberFormat="1" applyFont="1" applyFill="1" applyBorder="1" applyAlignment="1">
      <alignment horizontal="right" wrapText="1"/>
    </xf>
    <xf numFmtId="0" fontId="0" fillId="0" borderId="0" xfId="0" applyFont="1" applyFill="1" applyAlignment="1">
      <alignment horizontal="center" wrapText="1"/>
    </xf>
    <xf numFmtId="3" fontId="0" fillId="0" borderId="0" xfId="0" applyNumberFormat="1" applyFont="1" applyFill="1"/>
    <xf numFmtId="0" fontId="0" fillId="0" borderId="0" xfId="0" applyFont="1" applyFill="1"/>
    <xf numFmtId="0" fontId="0" fillId="2" borderId="0" xfId="0" applyFill="1" applyAlignment="1">
      <alignment wrapText="1"/>
    </xf>
    <xf numFmtId="0" fontId="0" fillId="2" borderId="0" xfId="0" applyFill="1" applyAlignment="1">
      <alignment wrapText="1"/>
    </xf>
    <xf numFmtId="0" fontId="9" fillId="0" borderId="7" xfId="0" applyFont="1" applyBorder="1" applyAlignment="1"/>
    <xf numFmtId="0" fontId="0" fillId="0" borderId="20" xfId="0" applyBorder="1" applyAlignment="1"/>
    <xf numFmtId="0" fontId="0" fillId="0" borderId="0" xfId="0" applyAlignment="1"/>
    <xf numFmtId="3" fontId="40" fillId="0" borderId="0" xfId="0" applyNumberFormat="1" applyFont="1" applyAlignment="1">
      <alignment horizontal="right"/>
    </xf>
    <xf numFmtId="3" fontId="0" fillId="37" borderId="0" xfId="0" applyNumberFormat="1" applyFill="1"/>
    <xf numFmtId="3" fontId="32" fillId="0" borderId="0" xfId="0" applyNumberFormat="1" applyFont="1"/>
    <xf numFmtId="3" fontId="39" fillId="0" borderId="0" xfId="0" applyNumberFormat="1" applyFont="1" applyAlignment="1">
      <alignment horizontal="right"/>
    </xf>
    <xf numFmtId="0" fontId="0" fillId="39" borderId="22" xfId="0" applyFont="1" applyFill="1" applyBorder="1"/>
    <xf numFmtId="0" fontId="0" fillId="38" borderId="22" xfId="0" applyFont="1" applyFill="1" applyBorder="1"/>
    <xf numFmtId="0" fontId="32" fillId="0" borderId="0" xfId="0" applyFont="1" applyAlignment="1">
      <alignment horizontal="center"/>
    </xf>
    <xf numFmtId="0" fontId="42" fillId="0" borderId="0" xfId="0" applyFont="1"/>
    <xf numFmtId="0" fontId="42" fillId="0" borderId="0" xfId="0" applyFont="1" applyAlignment="1">
      <alignment horizontal="center"/>
    </xf>
    <xf numFmtId="3" fontId="42" fillId="0" borderId="0" xfId="0" applyNumberFormat="1" applyFont="1"/>
    <xf numFmtId="0" fontId="43" fillId="0" borderId="0" xfId="0" applyFont="1"/>
    <xf numFmtId="0" fontId="43" fillId="0" borderId="0" xfId="0" applyFont="1" applyAlignment="1">
      <alignment horizontal="center"/>
    </xf>
    <xf numFmtId="3" fontId="43" fillId="0" borderId="0" xfId="0" applyNumberFormat="1" applyFont="1"/>
    <xf numFmtId="0" fontId="0" fillId="40" borderId="22" xfId="0" applyFont="1" applyFill="1" applyBorder="1"/>
    <xf numFmtId="0" fontId="0" fillId="37" borderId="20" xfId="0" applyFill="1" applyBorder="1"/>
    <xf numFmtId="0" fontId="0" fillId="37" borderId="0" xfId="0" applyFill="1" applyAlignment="1">
      <alignment horizontal="center"/>
    </xf>
    <xf numFmtId="0" fontId="0" fillId="41" borderId="22" xfId="0" applyFont="1" applyFill="1" applyBorder="1"/>
    <xf numFmtId="0" fontId="0" fillId="37" borderId="0" xfId="0" applyFill="1"/>
    <xf numFmtId="49" fontId="40" fillId="0" borderId="0" xfId="0" applyNumberFormat="1" applyFont="1" applyFill="1" applyAlignment="1">
      <alignment horizontal="left"/>
    </xf>
    <xf numFmtId="3" fontId="41" fillId="0" borderId="0" xfId="0" applyNumberFormat="1" applyFont="1" applyFill="1" applyAlignment="1">
      <alignment horizontal="right"/>
    </xf>
    <xf numFmtId="49" fontId="0" fillId="0" borderId="0" xfId="0" applyNumberFormat="1" applyFill="1" applyAlignment="1">
      <alignment horizontal="left"/>
    </xf>
    <xf numFmtId="14" fontId="40" fillId="0" borderId="0" xfId="0" applyNumberFormat="1" applyFont="1" applyFill="1" applyAlignment="1">
      <alignment horizontal="left"/>
    </xf>
    <xf numFmtId="49" fontId="41" fillId="0" borderId="0" xfId="0" applyNumberFormat="1" applyFont="1" applyFill="1" applyAlignment="1">
      <alignment horizontal="center"/>
    </xf>
    <xf numFmtId="168" fontId="43" fillId="0" borderId="0" xfId="0" applyNumberFormat="1" applyFont="1" applyFill="1"/>
    <xf numFmtId="168" fontId="43" fillId="0" borderId="0" xfId="0" applyNumberFormat="1" applyFont="1" applyFill="1" applyAlignment="1"/>
    <xf numFmtId="168" fontId="43" fillId="0" borderId="0" xfId="0" applyNumberFormat="1" applyFont="1" applyFill="1" applyAlignment="1">
      <alignment horizontal="center"/>
    </xf>
    <xf numFmtId="168" fontId="41" fillId="0" borderId="0" xfId="0" applyNumberFormat="1" applyFont="1" applyFill="1" applyAlignment="1">
      <alignment horizontal="center"/>
    </xf>
    <xf numFmtId="168" fontId="44" fillId="0" borderId="0" xfId="0" applyNumberFormat="1" applyFont="1" applyFill="1" applyAlignment="1"/>
    <xf numFmtId="168" fontId="40" fillId="0" borderId="0" xfId="0" applyNumberFormat="1" applyFont="1" applyFill="1" applyAlignment="1">
      <alignment horizontal="left"/>
    </xf>
    <xf numFmtId="168" fontId="40" fillId="0" borderId="0" xfId="0" applyNumberFormat="1" applyFont="1" applyFill="1" applyAlignment="1">
      <alignment horizontal="right"/>
    </xf>
    <xf numFmtId="168" fontId="41" fillId="0" borderId="0" xfId="0" applyNumberFormat="1" applyFont="1" applyFill="1" applyAlignment="1">
      <alignment horizontal="right"/>
    </xf>
    <xf numFmtId="168" fontId="0" fillId="0" borderId="0" xfId="0" applyNumberFormat="1" applyFill="1" applyAlignment="1">
      <alignment horizontal="left"/>
    </xf>
    <xf numFmtId="168" fontId="0" fillId="0" borderId="0" xfId="0" applyNumberFormat="1" applyFill="1"/>
    <xf numFmtId="49" fontId="0" fillId="0" borderId="0" xfId="0" applyNumberFormat="1" applyFill="1" applyAlignment="1">
      <alignment horizontal="center"/>
    </xf>
    <xf numFmtId="49" fontId="44" fillId="42" borderId="0" xfId="0" applyNumberFormat="1" applyFont="1" applyFill="1" applyAlignment="1">
      <alignment horizontal="center" vertical="center" wrapText="1"/>
    </xf>
    <xf numFmtId="168" fontId="44" fillId="42" borderId="0" xfId="0" applyNumberFormat="1" applyFont="1" applyFill="1" applyAlignment="1">
      <alignment vertical="center" wrapText="1"/>
    </xf>
    <xf numFmtId="168" fontId="44" fillId="42" borderId="0" xfId="0" applyNumberFormat="1" applyFont="1" applyFill="1" applyAlignment="1">
      <alignment horizontal="center"/>
    </xf>
    <xf numFmtId="168" fontId="44" fillId="42" borderId="0" xfId="0" applyNumberFormat="1" applyFont="1" applyFill="1" applyAlignment="1">
      <alignment horizontal="left" vertical="center" wrapText="1"/>
    </xf>
    <xf numFmtId="168" fontId="43" fillId="42" borderId="0" xfId="0" applyNumberFormat="1" applyFont="1" applyFill="1"/>
    <xf numFmtId="168" fontId="40" fillId="0" borderId="0" xfId="0" applyNumberFormat="1" applyFont="1" applyFill="1" applyAlignment="1">
      <alignment horizontal="center"/>
    </xf>
    <xf numFmtId="14" fontId="40" fillId="0" borderId="0" xfId="0" applyNumberFormat="1" applyFont="1" applyAlignment="1">
      <alignment horizontal="left"/>
    </xf>
    <xf numFmtId="49" fontId="40" fillId="0" borderId="0" xfId="0" applyNumberFormat="1" applyFont="1" applyAlignment="1">
      <alignment horizontal="left"/>
    </xf>
    <xf numFmtId="3" fontId="40" fillId="0" borderId="0" xfId="0" applyNumberFormat="1" applyFont="1" applyAlignment="1">
      <alignment horizontal="right"/>
    </xf>
    <xf numFmtId="0" fontId="44" fillId="0" borderId="0" xfId="0" applyFont="1"/>
    <xf numFmtId="0" fontId="40" fillId="0" borderId="0" xfId="0" applyFont="1" applyBorder="1"/>
    <xf numFmtId="49" fontId="43" fillId="0" borderId="0" xfId="0" applyNumberFormat="1" applyFont="1" applyFill="1" applyAlignment="1">
      <alignment horizontal="center"/>
    </xf>
    <xf numFmtId="3" fontId="40" fillId="0" borderId="0" xfId="0" applyNumberFormat="1" applyFont="1" applyFill="1" applyAlignment="1">
      <alignment horizontal="right"/>
    </xf>
    <xf numFmtId="3" fontId="0" fillId="0" borderId="0" xfId="0" applyNumberFormat="1" applyFill="1"/>
    <xf numFmtId="168" fontId="44" fillId="0" borderId="0" xfId="0" applyNumberFormat="1" applyFont="1" applyFill="1"/>
    <xf numFmtId="0" fontId="41" fillId="0" borderId="0" xfId="0" applyNumberFormat="1" applyFont="1" applyFill="1" applyAlignment="1">
      <alignment horizontal="center"/>
    </xf>
    <xf numFmtId="0" fontId="44" fillId="0" borderId="0" xfId="0" applyNumberFormat="1" applyFont="1" applyFill="1" applyAlignment="1">
      <alignment horizontal="center"/>
    </xf>
    <xf numFmtId="168" fontId="44" fillId="42" borderId="0" xfId="0" applyNumberFormat="1" applyFont="1" applyFill="1"/>
    <xf numFmtId="168" fontId="44" fillId="0" borderId="0" xfId="0" applyNumberFormat="1" applyFont="1" applyFill="1" applyAlignment="1">
      <alignment horizontal="center"/>
    </xf>
    <xf numFmtId="3" fontId="0" fillId="0" borderId="0" xfId="0" applyNumberFormat="1"/>
    <xf numFmtId="3" fontId="0" fillId="37" borderId="0" xfId="0" applyNumberFormat="1" applyFill="1"/>
    <xf numFmtId="3" fontId="0" fillId="2" borderId="0" xfId="0" applyNumberFormat="1" applyFont="1" applyFill="1" applyAlignment="1">
      <alignment horizontal="right" wrapText="1"/>
    </xf>
    <xf numFmtId="3" fontId="0" fillId="2" borderId="0" xfId="0" applyNumberFormat="1" applyFont="1" applyFill="1" applyAlignment="1">
      <alignment horizontal="right" wrapText="1"/>
    </xf>
    <xf numFmtId="3" fontId="0" fillId="0" borderId="0" xfId="0" applyNumberFormat="1" applyFont="1" applyFill="1" applyAlignment="1">
      <alignment horizontal="right" wrapText="1"/>
    </xf>
    <xf numFmtId="3" fontId="0" fillId="2" borderId="0" xfId="0" applyNumberFormat="1" applyFont="1" applyFill="1" applyAlignment="1">
      <alignment horizontal="right" wrapText="1"/>
    </xf>
    <xf numFmtId="167" fontId="0" fillId="0" borderId="0" xfId="0" applyNumberFormat="1"/>
    <xf numFmtId="3" fontId="0" fillId="2" borderId="0" xfId="0" applyNumberFormat="1" applyFont="1" applyFill="1" applyAlignment="1">
      <alignment horizontal="right" wrapText="1"/>
    </xf>
    <xf numFmtId="3" fontId="0" fillId="0" borderId="0" xfId="0" applyNumberFormat="1"/>
    <xf numFmtId="3" fontId="0" fillId="2" borderId="0" xfId="0" applyNumberFormat="1" applyFont="1" applyFill="1" applyAlignment="1">
      <alignment horizontal="right" wrapText="1"/>
    </xf>
    <xf numFmtId="3" fontId="40" fillId="0" borderId="0" xfId="0" applyNumberFormat="1" applyFont="1" applyAlignment="1">
      <alignment horizontal="right"/>
    </xf>
    <xf numFmtId="14" fontId="40" fillId="0" borderId="0" xfId="0" applyNumberFormat="1" applyFont="1" applyAlignment="1">
      <alignment horizontal="left"/>
    </xf>
    <xf numFmtId="49" fontId="40" fillId="0" borderId="0" xfId="0" applyNumberFormat="1" applyFont="1" applyAlignment="1">
      <alignment horizontal="left"/>
    </xf>
    <xf numFmtId="3" fontId="41" fillId="0" borderId="0" xfId="0" applyNumberFormat="1" applyFont="1" applyAlignment="1">
      <alignment horizontal="right"/>
    </xf>
    <xf numFmtId="0" fontId="0" fillId="0" borderId="0" xfId="0" pivotButton="1"/>
    <xf numFmtId="14" fontId="40" fillId="0" borderId="0" xfId="0" applyNumberFormat="1" applyFont="1" applyFill="1" applyAlignment="1">
      <alignment horizontal="left"/>
    </xf>
    <xf numFmtId="49" fontId="41" fillId="0" borderId="0" xfId="0" applyNumberFormat="1" applyFont="1" applyFill="1" applyAlignment="1">
      <alignment horizontal="center"/>
    </xf>
    <xf numFmtId="0" fontId="0" fillId="0" borderId="0" xfId="0" applyNumberFormat="1"/>
    <xf numFmtId="168" fontId="43" fillId="0" borderId="0" xfId="0" applyNumberFormat="1" applyFont="1" applyFill="1" applyAlignment="1"/>
    <xf numFmtId="168" fontId="44" fillId="0" borderId="0" xfId="0" applyNumberFormat="1" applyFont="1" applyFill="1" applyAlignment="1"/>
    <xf numFmtId="168" fontId="40" fillId="0" borderId="0" xfId="0" applyNumberFormat="1" applyFont="1" applyFill="1" applyAlignment="1">
      <alignment horizontal="left"/>
    </xf>
    <xf numFmtId="168" fontId="41" fillId="0" borderId="0" xfId="0" applyNumberFormat="1" applyFont="1" applyFill="1" applyAlignment="1">
      <alignment horizontal="right"/>
    </xf>
    <xf numFmtId="168" fontId="44" fillId="42" borderId="0" xfId="0" applyNumberFormat="1" applyFont="1" applyFill="1" applyAlignment="1">
      <alignment vertical="center" wrapText="1"/>
    </xf>
    <xf numFmtId="168" fontId="44" fillId="42" borderId="0" xfId="0" applyNumberFormat="1" applyFont="1" applyFill="1" applyAlignment="1">
      <alignment horizontal="center"/>
    </xf>
    <xf numFmtId="168" fontId="44" fillId="42" borderId="0" xfId="0" applyNumberFormat="1" applyFont="1" applyFill="1" applyAlignment="1">
      <alignment horizontal="left" vertical="center" wrapText="1"/>
    </xf>
    <xf numFmtId="168" fontId="40" fillId="0" borderId="0" xfId="0" applyNumberFormat="1" applyFont="1" applyFill="1" applyAlignment="1">
      <alignment horizontal="center"/>
    </xf>
    <xf numFmtId="0" fontId="44" fillId="42" borderId="0" xfId="0" applyNumberFormat="1" applyFont="1" applyFill="1" applyAlignment="1">
      <alignment horizontal="center" vertical="center" wrapText="1"/>
    </xf>
    <xf numFmtId="0" fontId="0" fillId="2" borderId="0" xfId="0" applyFill="1" applyAlignment="1">
      <alignment wrapText="1"/>
    </xf>
    <xf numFmtId="0" fontId="10" fillId="2" borderId="0" xfId="0" applyFont="1" applyFill="1" applyAlignment="1">
      <alignment horizontal="left" vertical="top" wrapText="1"/>
    </xf>
    <xf numFmtId="0" fontId="0" fillId="2" borderId="0" xfId="0" applyFill="1" applyAlignment="1">
      <alignment horizontal="center" wrapText="1"/>
    </xf>
    <xf numFmtId="0" fontId="0" fillId="0" borderId="0" xfId="0" applyAlignment="1">
      <alignment horizontal="left"/>
    </xf>
    <xf numFmtId="3" fontId="39" fillId="0" borderId="0" xfId="0" applyNumberFormat="1" applyFont="1" applyAlignment="1">
      <alignment horizontal="center"/>
    </xf>
    <xf numFmtId="3" fontId="40" fillId="0" borderId="0" xfId="0" applyNumberFormat="1" applyFont="1" applyAlignment="1">
      <alignment horizontal="center"/>
    </xf>
    <xf numFmtId="3" fontId="40" fillId="0" borderId="0" xfId="0" applyNumberFormat="1" applyFont="1" applyFill="1" applyAlignment="1">
      <alignment horizontal="center"/>
    </xf>
    <xf numFmtId="3" fontId="0" fillId="43" borderId="0" xfId="0" applyNumberFormat="1" applyFill="1"/>
    <xf numFmtId="0" fontId="7" fillId="0" borderId="0" xfId="0" applyFont="1" applyAlignment="1">
      <alignment horizontal="left"/>
    </xf>
    <xf numFmtId="0" fontId="7" fillId="0" borderId="0" xfId="0" applyFont="1" applyAlignment="1">
      <alignment horizontal="center"/>
    </xf>
    <xf numFmtId="0" fontId="8" fillId="0" borderId="0" xfId="0" applyFont="1" applyAlignment="1">
      <alignment horizontal="center"/>
    </xf>
    <xf numFmtId="0" fontId="12" fillId="0" borderId="2" xfId="0" applyFont="1" applyBorder="1" applyAlignment="1">
      <alignment horizontal="center"/>
    </xf>
    <xf numFmtId="0" fontId="11" fillId="0" borderId="0" xfId="0" applyFont="1" applyAlignment="1">
      <alignment horizontal="center"/>
    </xf>
    <xf numFmtId="0" fontId="16" fillId="0" borderId="0" xfId="0" applyFont="1" applyBorder="1" applyAlignment="1">
      <alignment horizontal="center" wrapText="1"/>
    </xf>
    <xf numFmtId="0" fontId="0" fillId="0" borderId="0" xfId="0" applyAlignment="1">
      <alignment horizontal="left"/>
    </xf>
    <xf numFmtId="0" fontId="14" fillId="2" borderId="2" xfId="0" applyFont="1" applyFill="1" applyBorder="1" applyAlignment="1">
      <alignment horizontal="left" vertical="top" wrapText="1"/>
    </xf>
    <xf numFmtId="0" fontId="35" fillId="2" borderId="2" xfId="0" applyFont="1" applyFill="1" applyBorder="1" applyAlignment="1">
      <alignment horizontal="left" vertical="top" wrapText="1"/>
    </xf>
    <xf numFmtId="0" fontId="34" fillId="2" borderId="0" xfId="0" applyFont="1" applyFill="1" applyAlignment="1">
      <alignment horizontal="right" wrapText="1"/>
    </xf>
    <xf numFmtId="0" fontId="0" fillId="2" borderId="0" xfId="0" applyFill="1" applyAlignment="1">
      <alignment wrapText="1"/>
    </xf>
    <xf numFmtId="0" fontId="10" fillId="2" borderId="0" xfId="0" applyFont="1" applyFill="1" applyAlignment="1">
      <alignment horizontal="left" vertical="top" wrapText="1"/>
    </xf>
    <xf numFmtId="0" fontId="0" fillId="2" borderId="0" xfId="0" applyFill="1" applyAlignment="1">
      <alignment horizontal="center" wrapText="1"/>
    </xf>
    <xf numFmtId="0" fontId="3" fillId="2" borderId="0" xfId="0" applyFont="1" applyFill="1" applyAlignment="1">
      <alignment horizontal="left" wrapText="1"/>
    </xf>
    <xf numFmtId="0" fontId="0" fillId="0" borderId="0" xfId="0" applyFill="1" applyAlignment="1">
      <alignment horizontal="left"/>
    </xf>
    <xf numFmtId="0" fontId="10" fillId="2" borderId="0" xfId="0" applyFont="1" applyFill="1" applyAlignment="1">
      <alignment wrapText="1"/>
    </xf>
    <xf numFmtId="0" fontId="3" fillId="2" borderId="0" xfId="0" applyFont="1" applyFill="1" applyAlignment="1">
      <alignment horizontal="left" vertical="top" wrapText="1"/>
    </xf>
    <xf numFmtId="0" fontId="0" fillId="0" borderId="0" xfId="0" applyAlignment="1">
      <alignment wrapText="1"/>
    </xf>
    <xf numFmtId="169" fontId="46" fillId="0" borderId="0" xfId="0" applyNumberFormat="1" applyFont="1"/>
    <xf numFmtId="170" fontId="46" fillId="0" borderId="0" xfId="0" applyNumberFormat="1" applyFont="1"/>
    <xf numFmtId="169" fontId="0" fillId="0" borderId="0" xfId="0" applyNumberFormat="1"/>
    <xf numFmtId="0" fontId="47" fillId="0" borderId="0" xfId="0" applyNumberFormat="1" applyFont="1"/>
    <xf numFmtId="170" fontId="47" fillId="0" borderId="0" xfId="0" applyNumberFormat="1" applyFont="1"/>
    <xf numFmtId="3" fontId="46" fillId="0" borderId="0" xfId="0" applyNumberFormat="1" applyFont="1"/>
    <xf numFmtId="3" fontId="43" fillId="0" borderId="0" xfId="0" applyNumberFormat="1" applyFont="1" applyFill="1"/>
    <xf numFmtId="169" fontId="0" fillId="0" borderId="0" xfId="0" applyNumberFormat="1" applyFont="1"/>
    <xf numFmtId="170" fontId="43" fillId="0" borderId="0" xfId="0" applyNumberFormat="1" applyFont="1"/>
    <xf numFmtId="168" fontId="43" fillId="0" borderId="0" xfId="0" applyNumberFormat="1" applyFont="1"/>
    <xf numFmtId="0" fontId="43" fillId="0" borderId="0" xfId="0" applyNumberFormat="1" applyFont="1"/>
    <xf numFmtId="3" fontId="0" fillId="0" borderId="23" xfId="0" applyNumberFormat="1" applyFont="1" applyBorder="1"/>
    <xf numFmtId="3" fontId="0" fillId="0" borderId="24" xfId="0" applyNumberFormat="1" applyFont="1" applyBorder="1"/>
    <xf numFmtId="170" fontId="43" fillId="0" borderId="24" xfId="0" applyNumberFormat="1" applyFont="1" applyBorder="1"/>
    <xf numFmtId="170" fontId="43" fillId="0" borderId="25" xfId="0" applyNumberFormat="1" applyFont="1" applyBorder="1"/>
    <xf numFmtId="49" fontId="43" fillId="0" borderId="0" xfId="0" applyNumberFormat="1" applyFont="1" applyAlignment="1">
      <alignment horizontal="left"/>
    </xf>
    <xf numFmtId="49" fontId="0" fillId="0" borderId="0" xfId="0" applyNumberFormat="1" applyFont="1" applyAlignment="1">
      <alignment horizontal="left"/>
    </xf>
    <xf numFmtId="168" fontId="0" fillId="0" borderId="0" xfId="0" applyNumberFormat="1" applyFont="1" applyFill="1" applyAlignment="1">
      <alignment horizontal="center"/>
    </xf>
    <xf numFmtId="3" fontId="0" fillId="0" borderId="0" xfId="0" applyNumberFormat="1" applyFont="1" applyFill="1" applyAlignment="1">
      <alignment horizontal="right"/>
    </xf>
    <xf numFmtId="3" fontId="43" fillId="0" borderId="0" xfId="0" applyNumberFormat="1" applyFont="1" applyAlignment="1">
      <alignment horizontal="right"/>
    </xf>
    <xf numFmtId="49" fontId="33" fillId="0" borderId="0" xfId="0" applyNumberFormat="1" applyFont="1" applyFill="1" applyAlignment="1">
      <alignment horizontal="center"/>
    </xf>
    <xf numFmtId="3" fontId="33" fillId="0" borderId="0" xfId="0" applyNumberFormat="1" applyFont="1" applyAlignment="1">
      <alignment horizontal="right"/>
    </xf>
    <xf numFmtId="0" fontId="0" fillId="0" borderId="0" xfId="0" applyNumberFormat="1" applyFont="1" applyAlignment="1">
      <alignment horizontal="right"/>
    </xf>
    <xf numFmtId="3" fontId="0" fillId="0" borderId="0" xfId="0" applyNumberFormat="1" applyFont="1" applyBorder="1"/>
    <xf numFmtId="170" fontId="43" fillId="0" borderId="0" xfId="0" applyNumberFormat="1" applyFont="1" applyBorder="1"/>
    <xf numFmtId="3" fontId="0" fillId="0" borderId="0" xfId="0" applyNumberFormat="1" applyBorder="1"/>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0]" xfId="44" builtinId="6"/>
    <cellStyle name="Document Name" xfId="28"/>
    <cellStyle name="Explanatory Text" xfId="29" builtinId="53" customBuiltin="1"/>
    <cellStyle name="Good" xfId="30" builtinId="26" customBuiltin="1"/>
    <cellStyle name="Haus_Fyrirsögn" xfId="3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te" xfId="39" builtinId="10" customBuiltin="1"/>
    <cellStyle name="Note 2" xfId="46"/>
    <cellStyle name="Output" xfId="40" builtinId="21" customBuiltin="1"/>
    <cellStyle name="Title" xfId="41" builtinId="15" customBuiltin="1"/>
    <cellStyle name="Title 2" xfId="45"/>
    <cellStyle name="Total" xfId="42" builtinId="25" customBuiltin="1"/>
    <cellStyle name="Warning Text" xfId="43"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51</xdr:row>
      <xdr:rowOff>85725</xdr:rowOff>
    </xdr:from>
    <xdr:to>
      <xdr:col>9</xdr:col>
      <xdr:colOff>457201</xdr:colOff>
      <xdr:row>76</xdr:row>
      <xdr:rowOff>133350</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0" y="9801225"/>
          <a:ext cx="5953126" cy="4810125"/>
        </a:xfrm>
        <a:prstGeom prst="rect">
          <a:avLst/>
        </a:prstGeom>
      </xdr:spPr>
    </xdr:pic>
    <xdr:clientData/>
  </xdr:twoCellAnchor>
  <xdr:twoCellAnchor editAs="oneCell">
    <xdr:from>
      <xdr:col>0</xdr:col>
      <xdr:colOff>342900</xdr:colOff>
      <xdr:row>26</xdr:row>
      <xdr:rowOff>19050</xdr:rowOff>
    </xdr:from>
    <xdr:to>
      <xdr:col>9</xdr:col>
      <xdr:colOff>533400</xdr:colOff>
      <xdr:row>50</xdr:row>
      <xdr:rowOff>57150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42900" y="4972050"/>
          <a:ext cx="5781675" cy="4610100"/>
        </a:xfrm>
        <a:prstGeom prst="rect">
          <a:avLst/>
        </a:prstGeom>
      </xdr:spPr>
    </xdr:pic>
    <xdr:clientData/>
  </xdr:twoCellAnchor>
  <xdr:twoCellAnchor editAs="oneCell">
    <xdr:from>
      <xdr:col>0</xdr:col>
      <xdr:colOff>142875</xdr:colOff>
      <xdr:row>77</xdr:row>
      <xdr:rowOff>114299</xdr:rowOff>
    </xdr:from>
    <xdr:to>
      <xdr:col>9</xdr:col>
      <xdr:colOff>485774</xdr:colOff>
      <xdr:row>101</xdr:row>
      <xdr:rowOff>123824</xdr:rowOff>
    </xdr:to>
    <xdr:pic>
      <xdr:nvPicPr>
        <xdr:cNvPr id="4" name="Picture 3"/>
        <xdr:cNvPicPr>
          <a:picLocks noChangeAspect="1"/>
        </xdr:cNvPicPr>
      </xdr:nvPicPr>
      <xdr:blipFill>
        <a:blip xmlns:r="http://schemas.openxmlformats.org/officeDocument/2006/relationships" r:embed="rId3"/>
        <a:stretch>
          <a:fillRect/>
        </a:stretch>
      </xdr:blipFill>
      <xdr:spPr>
        <a:xfrm>
          <a:off x="142875" y="14782799"/>
          <a:ext cx="5934074" cy="4581525"/>
        </a:xfrm>
        <a:prstGeom prst="rect">
          <a:avLst/>
        </a:prstGeom>
      </xdr:spPr>
    </xdr:pic>
    <xdr:clientData/>
  </xdr:twoCellAnchor>
  <xdr:twoCellAnchor editAs="oneCell">
    <xdr:from>
      <xdr:col>0</xdr:col>
      <xdr:colOff>257175</xdr:colOff>
      <xdr:row>0</xdr:row>
      <xdr:rowOff>85725</xdr:rowOff>
    </xdr:from>
    <xdr:to>
      <xdr:col>9</xdr:col>
      <xdr:colOff>552450</xdr:colOff>
      <xdr:row>25</xdr:row>
      <xdr:rowOff>133350</xdr:rowOff>
    </xdr:to>
    <xdr:pic>
      <xdr:nvPicPr>
        <xdr:cNvPr id="5" name="Picture 4"/>
        <xdr:cNvPicPr>
          <a:picLocks noChangeAspect="1"/>
        </xdr:cNvPicPr>
      </xdr:nvPicPr>
      <xdr:blipFill>
        <a:blip xmlns:r="http://schemas.openxmlformats.org/officeDocument/2006/relationships" r:embed="rId4"/>
        <a:stretch>
          <a:fillRect/>
        </a:stretch>
      </xdr:blipFill>
      <xdr:spPr>
        <a:xfrm>
          <a:off x="257175" y="85725"/>
          <a:ext cx="5886450" cy="481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7620</xdr:colOff>
      <xdr:row>0</xdr:row>
      <xdr:rowOff>22860</xdr:rowOff>
    </xdr:to>
    <xdr:pic>
      <xdr:nvPicPr>
        <xdr:cNvPr id="8393" name="Picture 1" descr="https://www.netbokhald.is/netbokhald/img/t.gif">
          <a:extLst>
            <a:ext uri="{FF2B5EF4-FFF2-40B4-BE49-F238E27FC236}">
              <a16:creationId xmlns:a16="http://schemas.microsoft.com/office/drawing/2014/main" id="{00000000-0008-0000-0800-0000C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2286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7620</xdr:colOff>
      <xdr:row>0</xdr:row>
      <xdr:rowOff>7620</xdr:rowOff>
    </xdr:to>
    <xdr:pic>
      <xdr:nvPicPr>
        <xdr:cNvPr id="8394" name="Picture 2" descr="https://www.netbokhald.is/netbokhald/img/t.gif">
          <a:extLst>
            <a:ext uri="{FF2B5EF4-FFF2-40B4-BE49-F238E27FC236}">
              <a16:creationId xmlns:a16="http://schemas.microsoft.com/office/drawing/2014/main" id="{00000000-0008-0000-0800-0000C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762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7620</xdr:colOff>
      <xdr:row>0</xdr:row>
      <xdr:rowOff>7620</xdr:rowOff>
    </xdr:to>
    <xdr:pic>
      <xdr:nvPicPr>
        <xdr:cNvPr id="8395" name="Picture 3" descr="https://www.netbokhald.is/netbokhald/img/t.gif">
          <a:extLst>
            <a:ext uri="{FF2B5EF4-FFF2-40B4-BE49-F238E27FC236}">
              <a16:creationId xmlns:a16="http://schemas.microsoft.com/office/drawing/2014/main" id="{00000000-0008-0000-0800-0000C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762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7620</xdr:colOff>
      <xdr:row>1</xdr:row>
      <xdr:rowOff>7620</xdr:rowOff>
    </xdr:to>
    <xdr:pic>
      <xdr:nvPicPr>
        <xdr:cNvPr id="8396" name="Picture 4" descr="https://www.netbokhald.is/netbokhald/img/t.gif">
          <a:extLst>
            <a:ext uri="{FF2B5EF4-FFF2-40B4-BE49-F238E27FC236}">
              <a16:creationId xmlns:a16="http://schemas.microsoft.com/office/drawing/2014/main" id="{00000000-0008-0000-0800-0000C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152400"/>
          <a:ext cx="7620" cy="762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7620</xdr:colOff>
      <xdr:row>1</xdr:row>
      <xdr:rowOff>7620</xdr:rowOff>
    </xdr:to>
    <xdr:pic>
      <xdr:nvPicPr>
        <xdr:cNvPr id="8397" name="Picture 5" descr="https://www.netbokhald.is/netbokhald/img/t.gif">
          <a:extLst>
            <a:ext uri="{FF2B5EF4-FFF2-40B4-BE49-F238E27FC236}">
              <a16:creationId xmlns:a16="http://schemas.microsoft.com/office/drawing/2014/main" id="{00000000-0008-0000-0800-0000C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152400"/>
          <a:ext cx="7620" cy="7620"/>
        </a:xfrm>
        <a:prstGeom prst="rect">
          <a:avLst/>
        </a:prstGeom>
        <a:noFill/>
        <a:ln w="9525">
          <a:noFill/>
          <a:miter lim="800000"/>
          <a:headEnd/>
          <a:tailEnd/>
        </a:ln>
      </xdr:spPr>
    </xdr:pic>
    <xdr:clientData/>
  </xdr:twoCellAnchor>
  <xdr:twoCellAnchor editAs="oneCell">
    <xdr:from>
      <xdr:col>1</xdr:col>
      <xdr:colOff>0</xdr:colOff>
      <xdr:row>33</xdr:row>
      <xdr:rowOff>0</xdr:rowOff>
    </xdr:from>
    <xdr:to>
      <xdr:col>1</xdr:col>
      <xdr:colOff>7620</xdr:colOff>
      <xdr:row>33</xdr:row>
      <xdr:rowOff>7620</xdr:rowOff>
    </xdr:to>
    <xdr:pic>
      <xdr:nvPicPr>
        <xdr:cNvPr id="8398" name="Picture 6" descr="https://www.netbokhald.is/netbokhald/img/t.gif">
          <a:extLst>
            <a:ext uri="{FF2B5EF4-FFF2-40B4-BE49-F238E27FC236}">
              <a16:creationId xmlns:a16="http://schemas.microsoft.com/office/drawing/2014/main" id="{00000000-0008-0000-0800-0000C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0772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399" name="Picture 7" descr="https://www.netbokhald.is/netbokhald/img/t.gif">
          <a:extLst>
            <a:ext uri="{FF2B5EF4-FFF2-40B4-BE49-F238E27FC236}">
              <a16:creationId xmlns:a16="http://schemas.microsoft.com/office/drawing/2014/main" id="{00000000-0008-0000-0800-0000C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0" name="Picture 8" descr="https://www.netbokhald.is/netbokhald/img/t.gif">
          <a:extLst>
            <a:ext uri="{FF2B5EF4-FFF2-40B4-BE49-F238E27FC236}">
              <a16:creationId xmlns:a16="http://schemas.microsoft.com/office/drawing/2014/main" id="{00000000-0008-0000-0800-0000D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1" name="Picture 9" descr="https://www.netbokhald.is/netbokhald/img/t.gif">
          <a:extLst>
            <a:ext uri="{FF2B5EF4-FFF2-40B4-BE49-F238E27FC236}">
              <a16:creationId xmlns:a16="http://schemas.microsoft.com/office/drawing/2014/main" id="{00000000-0008-0000-0800-0000D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2" name="Picture 10" descr="https://www.netbokhald.is/netbokhald/img/t.gif">
          <a:extLst>
            <a:ext uri="{FF2B5EF4-FFF2-40B4-BE49-F238E27FC236}">
              <a16:creationId xmlns:a16="http://schemas.microsoft.com/office/drawing/2014/main" id="{00000000-0008-0000-0800-0000D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3" name="Picture 11" descr="https://www.netbokhald.is/netbokhald/img/t.gif">
          <a:extLst>
            <a:ext uri="{FF2B5EF4-FFF2-40B4-BE49-F238E27FC236}">
              <a16:creationId xmlns:a16="http://schemas.microsoft.com/office/drawing/2014/main" id="{00000000-0008-0000-0800-0000D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4" name="Picture 12" descr="https://www.netbokhald.is/netbokhald/img/t.gif">
          <a:extLst>
            <a:ext uri="{FF2B5EF4-FFF2-40B4-BE49-F238E27FC236}">
              <a16:creationId xmlns:a16="http://schemas.microsoft.com/office/drawing/2014/main" id="{00000000-0008-0000-0800-0000D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5" name="Picture 13" descr="https://www.netbokhald.is/netbokhald/img/t.gif">
          <a:extLst>
            <a:ext uri="{FF2B5EF4-FFF2-40B4-BE49-F238E27FC236}">
              <a16:creationId xmlns:a16="http://schemas.microsoft.com/office/drawing/2014/main" id="{00000000-0008-0000-0800-0000D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22860</xdr:rowOff>
    </xdr:to>
    <xdr:pic>
      <xdr:nvPicPr>
        <xdr:cNvPr id="8406" name="Picture 14" descr="https://www.netbokhald.is/netbokhald/img/t.gif">
          <a:extLst>
            <a:ext uri="{FF2B5EF4-FFF2-40B4-BE49-F238E27FC236}">
              <a16:creationId xmlns:a16="http://schemas.microsoft.com/office/drawing/2014/main" id="{00000000-0008-0000-0800-0000D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2286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7" name="Picture 152" descr="https://www.netbokhald.is/netbokhald/img/t.gif">
          <a:extLst>
            <a:ext uri="{FF2B5EF4-FFF2-40B4-BE49-F238E27FC236}">
              <a16:creationId xmlns:a16="http://schemas.microsoft.com/office/drawing/2014/main" id="{00000000-0008-0000-0800-0000D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8" name="Picture 160" descr="https://www.netbokhald.is/netbokhald/img/t.gif">
          <a:extLst>
            <a:ext uri="{FF2B5EF4-FFF2-40B4-BE49-F238E27FC236}">
              <a16:creationId xmlns:a16="http://schemas.microsoft.com/office/drawing/2014/main" id="{00000000-0008-0000-0800-0000D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9" name="Picture 168" descr="https://www.netbokhald.is/netbokhald/img/t.gif">
          <a:extLst>
            <a:ext uri="{FF2B5EF4-FFF2-40B4-BE49-F238E27FC236}">
              <a16:creationId xmlns:a16="http://schemas.microsoft.com/office/drawing/2014/main" id="{00000000-0008-0000-0800-0000D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10" name="Picture 176" descr="https://www.netbokhald.is/netbokhald/img/t.gif">
          <a:extLst>
            <a:ext uri="{FF2B5EF4-FFF2-40B4-BE49-F238E27FC236}">
              <a16:creationId xmlns:a16="http://schemas.microsoft.com/office/drawing/2014/main" id="{00000000-0008-0000-0800-0000D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11" name="Picture 184" descr="https://www.netbokhald.is/netbokhald/img/t.gif">
          <a:extLst>
            <a:ext uri="{FF2B5EF4-FFF2-40B4-BE49-F238E27FC236}">
              <a16:creationId xmlns:a16="http://schemas.microsoft.com/office/drawing/2014/main" id="{00000000-0008-0000-0800-0000D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2" name="Picture 152" descr="https://www.netbokhald.is/netbokhald/img/t.gif">
          <a:extLst>
            <a:ext uri="{FF2B5EF4-FFF2-40B4-BE49-F238E27FC236}">
              <a16:creationId xmlns:a16="http://schemas.microsoft.com/office/drawing/2014/main" id="{00000000-0008-0000-0800-0000D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3" name="Picture 160" descr="https://www.netbokhald.is/netbokhald/img/t.gif">
          <a:extLst>
            <a:ext uri="{FF2B5EF4-FFF2-40B4-BE49-F238E27FC236}">
              <a16:creationId xmlns:a16="http://schemas.microsoft.com/office/drawing/2014/main" id="{00000000-0008-0000-0800-0000D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4" name="Picture 168" descr="https://www.netbokhald.is/netbokhald/img/t.gif">
          <a:extLst>
            <a:ext uri="{FF2B5EF4-FFF2-40B4-BE49-F238E27FC236}">
              <a16:creationId xmlns:a16="http://schemas.microsoft.com/office/drawing/2014/main" id="{00000000-0008-0000-0800-0000D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5" name="Picture 176" descr="https://www.netbokhald.is/netbokhald/img/t.gif">
          <a:extLst>
            <a:ext uri="{FF2B5EF4-FFF2-40B4-BE49-F238E27FC236}">
              <a16:creationId xmlns:a16="http://schemas.microsoft.com/office/drawing/2014/main" id="{00000000-0008-0000-0800-0000D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6" name="Picture 184" descr="https://www.netbokhald.is/netbokhald/img/t.gif">
          <a:extLst>
            <a:ext uri="{FF2B5EF4-FFF2-40B4-BE49-F238E27FC236}">
              <a16:creationId xmlns:a16="http://schemas.microsoft.com/office/drawing/2014/main" id="{00000000-0008-0000-0800-0000E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7620</xdr:colOff>
      <xdr:row>13</xdr:row>
      <xdr:rowOff>0</xdr:rowOff>
    </xdr:to>
    <xdr:pic>
      <xdr:nvPicPr>
        <xdr:cNvPr id="2" name="Picture 152" descr="https://www.netbokhald.is/netbokhald/img/t.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3" name="Picture 160" descr="https://www.netbokhald.is/netbokhald/img/t.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4" name="Picture 168" descr="https://www.netbokhald.is/netbokhald/img/t.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5" name="Picture 176" descr="https://www.netbokhald.is/netbokhald/img/t.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6" name="Picture 184" descr="https://www.netbokhald.is/netbokhald/img/t.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7" name="Picture 152" descr="https://www.netbokhald.is/netbokhald/img/t.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8" name="Picture 160" descr="https://www.netbokhald.is/netbokhald/img/t.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9" name="Picture 168" descr="https://www.netbokhald.is/netbokhald/img/t.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10" name="Picture 176" descr="https://www.netbokhald.is/netbokhald/img/t.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11" name="Picture 184" descr="https://www.netbokhald.is/netbokhald/img/t.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Vinnustöð3" refreshedDate="43515.527353935184" createdVersion="6" refreshedVersion="6" minRefreshableVersion="3" recordCount="381">
  <cacheSource type="worksheet">
    <worksheetSource ref="B5:H386" sheet="hreyfingar í ryklaröð"/>
  </cacheSource>
  <cacheFields count="7">
    <cacheField name="rlykill" numFmtId="0">
      <sharedItems containsSemiMixedTypes="0" containsString="0" containsNumber="1" containsInteger="1" minValue="1110" maxValue="9999" count="25">
        <n v="1110"/>
        <n v="1120"/>
        <n v="2520"/>
        <n v="2530"/>
        <n v="3340"/>
        <n v="3350"/>
        <n v="4150"/>
        <n v="4160"/>
        <n v="4410"/>
        <n v="4460"/>
        <n v="4520"/>
        <n v="4530"/>
        <n v="4540"/>
        <n v="6110"/>
        <n v="6215"/>
        <n v="6220"/>
        <n v="7810"/>
        <n v="7815"/>
        <n v="7820"/>
        <n v="7830"/>
        <n v="7835"/>
        <n v="7840"/>
        <n v="8400"/>
        <n v="9350"/>
        <n v="9999"/>
      </sharedItems>
    </cacheField>
    <cacheField name="heiti lykils" numFmtId="0">
      <sharedItems/>
    </cacheField>
    <cacheField name="Dags." numFmtId="14">
      <sharedItems containsDate="1" containsMixedTypes="1" minDate="2014-06-29T00:00:00" maxDate="2018-04-20T00:00:00"/>
    </cacheField>
    <cacheField name="FSKJ" numFmtId="168">
      <sharedItems containsSemiMixedTypes="0" containsString="0" containsNumber="1" containsInteger="1" minValue="0" maxValue="159"/>
    </cacheField>
    <cacheField name="Skýring" numFmtId="0">
      <sharedItems/>
    </cacheField>
    <cacheField name="Seðilnr." numFmtId="0">
      <sharedItems containsBlank="1" containsMixedTypes="1" containsNumber="1" containsInteger="1" minValue="92272756" maxValue="92272756"/>
    </cacheField>
    <cacheField name="Hreyfing" numFmtId="0">
      <sharedItems containsSemiMixedTypes="0" containsString="0" containsNumber="1" containsInteger="1" minValue="-13853563" maxValue="993484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Vinnustöð3" refreshedDate="43515.61988460648" createdVersion="6" refreshedVersion="6" minRefreshableVersion="3" recordCount="51">
  <cacheSource type="worksheet">
    <worksheetSource ref="B5:C56" sheet="listi"/>
  </cacheSource>
  <cacheFields count="2">
    <cacheField name="Skýring" numFmtId="0">
      <sharedItems count="30">
        <s v="Ingunn Wernersdóttir"/>
        <s v="Kársnessókn"/>
        <s v="SORPA bs."/>
        <s v="Ríkissjóður Íslands"/>
        <s v="Starfsmannafélag Kópavogskaupst"/>
        <s v="Kópavogsbær"/>
        <s v="Tengi ehf."/>
        <s v="Arion banki hf."/>
        <s v="Inter Medica ehf."/>
        <s v="Stálhurðir ehf"/>
        <s v="Þórshamar,karatefélag"/>
        <s v="Íslenska útflutningsmiðstöð ehf"/>
        <s v="Nýi tölvu-/viðskiptaskóli. ehf."/>
        <s v="Lárus Pétur Ragnarsson"/>
        <s v="Bifreiðaverkstæði Kópavogs ehf."/>
        <s v="Margret G Flóvenz"/>
        <s v="Læknaráð ehf."/>
        <s v="Bergljót S Sveinsdóttir"/>
        <s v="Kamma Hansen"/>
        <s v="Þórir Hjálmarsson"/>
        <s v="H. Hauksson ehf"/>
        <s v="Egill Þórðarson"/>
        <s v="Björg Ellingsen"/>
        <s v="Sólveig Vilborg Sveinsdóttir"/>
        <s v="Matvælatækni ehf."/>
        <s v="Sverrir Gaukur Ármannsson"/>
        <s v="Dressmann á Íslandi ehf."/>
        <s v="Bara ehf."/>
        <s v="Hrönn Hallgrímsdóttir"/>
        <s v="Jóna Sigríður Guðmundsdóttir"/>
      </sharedItems>
    </cacheField>
    <cacheField name="Hreyfing" numFmtId="3">
      <sharedItems containsSemiMixedTypes="0" containsString="0" containsNumber="1" containsInteger="1" minValue="1000" maxValue="2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1">
  <r>
    <x v="0"/>
    <s v="Framlög"/>
    <d v="2017-11-15T00:00:00"/>
    <n v="36"/>
    <s v="ALARK arkitektar ehf"/>
    <s v="MILLIF."/>
    <n v="-10000"/>
  </r>
  <r>
    <x v="0"/>
    <s v="Framlög"/>
    <d v="2017-12-22T00:00:00"/>
    <n v="60"/>
    <s v="Axis-húsgögn ehf"/>
    <s v="01"/>
    <n v="-80000"/>
  </r>
  <r>
    <x v="0"/>
    <s v="Framlög"/>
    <d v="2017-12-21T00:00:00"/>
    <n v="54"/>
    <s v="Árni Stefán Gunnarsson"/>
    <s v="MILLIF."/>
    <n v="-10000"/>
  </r>
  <r>
    <x v="0"/>
    <s v="Framlög"/>
    <d v="2017-11-24T00:00:00"/>
    <n v="39"/>
    <s v="Bifreiðaverkstæði Kópavogs ehf."/>
    <s v="MILLIF."/>
    <n v="-50000"/>
  </r>
  <r>
    <x v="0"/>
    <s v="Framlög"/>
    <d v="2017-06-21T00:00:00"/>
    <n v="19"/>
    <s v="Björg Eiríksdóttir"/>
    <s v="MILLIF."/>
    <n v="-5000"/>
  </r>
  <r>
    <x v="0"/>
    <s v="Framlög"/>
    <d v="2017-12-06T00:00:00"/>
    <n v="43"/>
    <s v="Bónus - 100 x 10000"/>
    <s v="MILLIF."/>
    <n v="-1000000"/>
  </r>
  <r>
    <x v="0"/>
    <s v="Framlög"/>
    <d v="2017-12-15T00:00:00"/>
    <n v="49"/>
    <s v="Forsætisráðuneytið"/>
    <s v="01"/>
    <n v="-500000"/>
  </r>
  <r>
    <x v="0"/>
    <s v="Framlög"/>
    <s v="141/11/17"/>
    <n v="35"/>
    <s v="Gallerí Byssur ehf."/>
    <s v="MILLIF."/>
    <n v="-100000"/>
  </r>
  <r>
    <x v="0"/>
    <s v="Framlög"/>
    <d v="2017-12-30T00:00:00"/>
    <n v="69"/>
    <s v="Hagkaup"/>
    <m/>
    <n v="-520000"/>
  </r>
  <r>
    <x v="0"/>
    <s v="Framlög"/>
    <d v="2017-12-27T00:00:00"/>
    <n v="62"/>
    <s v="Hilmar Ágústsson"/>
    <s v="MILLIF."/>
    <n v="-50000"/>
  </r>
  <r>
    <x v="0"/>
    <s v="Framlög"/>
    <d v="2017-11-23T00:00:00"/>
    <n v="38"/>
    <s v="Ingunn Gyða Wernersdóttir"/>
    <s v="MILLIF."/>
    <n v="-2000000"/>
  </r>
  <r>
    <x v="0"/>
    <s v="Framlög"/>
    <d v="2017-12-21T00:00:00"/>
    <n v="57"/>
    <s v="Íslenska útflutningsmiðstöð hf"/>
    <s v="MILLIF."/>
    <n v="-100000"/>
  </r>
  <r>
    <x v="0"/>
    <s v="Framlög"/>
    <d v="2017-12-18T00:00:00"/>
    <n v="51"/>
    <s v="Íspan ehf."/>
    <s v="MILLIF."/>
    <n v="-50000"/>
  </r>
  <r>
    <x v="0"/>
    <s v="Framlög"/>
    <d v="2017-01-03T00:00:00"/>
    <n v="1"/>
    <s v="Jóna Sigríður Guðmundsdóttir"/>
    <m/>
    <n v="-1000"/>
  </r>
  <r>
    <x v="0"/>
    <s v="Framlög"/>
    <d v="2017-02-03T00:00:00"/>
    <n v="7"/>
    <s v="Jóna Sigríður Guðmundsdóttir"/>
    <m/>
    <n v="-1000"/>
  </r>
  <r>
    <x v="0"/>
    <s v="Framlög"/>
    <d v="2017-03-03T00:00:00"/>
    <n v="11"/>
    <s v="Jóna Sigríður Guðmundsdóttir"/>
    <m/>
    <n v="-1000"/>
  </r>
  <r>
    <x v="0"/>
    <s v="Framlög"/>
    <d v="2017-04-03T00:00:00"/>
    <n v="12"/>
    <s v="Jóna Sigríður Guðmundsdóttir"/>
    <m/>
    <n v="-1000"/>
  </r>
  <r>
    <x v="0"/>
    <s v="Framlög"/>
    <d v="2017-05-03T00:00:00"/>
    <n v="16"/>
    <s v="Jóna Sigríður Guðmundsdóttir"/>
    <m/>
    <n v="-1000"/>
  </r>
  <r>
    <x v="0"/>
    <s v="Framlög"/>
    <d v="2017-06-06T00:00:00"/>
    <n v="18"/>
    <s v="Jóna Sigríður Guðmundsdóttir"/>
    <m/>
    <n v="-1000"/>
  </r>
  <r>
    <x v="0"/>
    <s v="Framlög"/>
    <d v="2017-07-03T00:00:00"/>
    <n v="20"/>
    <s v="Jóna Sigríður Guðmundsdóttir"/>
    <m/>
    <n v="-1000"/>
  </r>
  <r>
    <x v="0"/>
    <s v="Framlög"/>
    <d v="2017-08-03T00:00:00"/>
    <n v="23"/>
    <s v="Jóna Sigríður Guðmundsdóttir"/>
    <m/>
    <n v="-1000"/>
  </r>
  <r>
    <x v="0"/>
    <s v="Framlög"/>
    <d v="2017-09-04T00:00:00"/>
    <n v="25"/>
    <s v="Jóna Sigríður Guðmundsdóttir"/>
    <m/>
    <n v="-1000"/>
  </r>
  <r>
    <x v="0"/>
    <s v="Framlög"/>
    <d v="2017-10-03T00:00:00"/>
    <n v="28"/>
    <s v="Jóna Sigríður Guðmundsdóttir"/>
    <m/>
    <n v="-1000"/>
  </r>
  <r>
    <x v="0"/>
    <s v="Framlög"/>
    <d v="2017-11-03T00:00:00"/>
    <n v="30"/>
    <s v="Jóna Sigríður Guðmundsdóttir"/>
    <m/>
    <n v="-1000"/>
  </r>
  <r>
    <x v="0"/>
    <s v="Framlög"/>
    <d v="2017-12-04T00:00:00"/>
    <n v="40"/>
    <s v="Jóna Sigríður Guðmundsdóttir"/>
    <m/>
    <n v="-1000"/>
  </r>
  <r>
    <x v="0"/>
    <s v="Framlög"/>
    <d v="2017-12-07T00:00:00"/>
    <n v="45"/>
    <s v="Kamma Hansen"/>
    <s v="MILLIF."/>
    <n v="-15000"/>
  </r>
  <r>
    <x v="0"/>
    <s v="Framlög"/>
    <d v="2017-11-14T00:00:00"/>
    <n v="34"/>
    <s v="Kaptio ehf."/>
    <s v="STYRKIR"/>
    <n v="-20000"/>
  </r>
  <r>
    <x v="0"/>
    <s v="Framlög"/>
    <d v="2017-12-28T00:00:00"/>
    <n v="63"/>
    <s v="Kópavogsbær"/>
    <s v="01"/>
    <n v="-300000"/>
  </r>
  <r>
    <x v="0"/>
    <s v="Framlög"/>
    <d v="2017-12-07T00:00:00"/>
    <n v="68"/>
    <s v="Krónan  100 x 5000 gjafak"/>
    <m/>
    <n v="-500000"/>
  </r>
  <r>
    <x v="0"/>
    <s v="Framlög"/>
    <d v="2017-12-20T00:00:00"/>
    <n v="52"/>
    <s v="Land-Lögmenn ehf."/>
    <s v="MILLIF."/>
    <n v="-100000"/>
  </r>
  <r>
    <x v="0"/>
    <s v="Framlög"/>
    <d v="2017-12-07T00:00:00"/>
    <n v="44"/>
    <s v="Lárus Pétur Ragnarsson"/>
    <s v="MILLIF."/>
    <n v="-50000"/>
  </r>
  <r>
    <x v="0"/>
    <s v="Framlög"/>
    <d v="2017-12-07T00:00:00"/>
    <n v="47"/>
    <s v="Logey ehf."/>
    <s v="MILLIF."/>
    <n v="-50000"/>
  </r>
  <r>
    <x v="0"/>
    <s v="Framlög"/>
    <d v="2017-12-06T00:00:00"/>
    <n v="42"/>
    <s v="Læknaráð ehf."/>
    <s v="MILLIF."/>
    <n v="-25000"/>
  </r>
  <r>
    <x v="0"/>
    <s v="Framlög"/>
    <d v="2017-12-30T00:00:00"/>
    <n v="69"/>
    <s v="Mjólkursamsalan ehf."/>
    <m/>
    <n v="-300000"/>
  </r>
  <r>
    <x v="0"/>
    <s v="Framlög"/>
    <d v="2017-12-21T00:00:00"/>
    <n v="56"/>
    <s v="Nína Sæunn Sveinsdóttir"/>
    <s v="MILLIF."/>
    <n v="-10000"/>
  </r>
  <r>
    <x v="0"/>
    <s v="Framlög"/>
    <d v="2017-10-25T00:00:00"/>
    <n v="29"/>
    <s v="Raf-Stoð ehf."/>
    <s v="MILLIF."/>
    <n v="-50000"/>
  </r>
  <r>
    <x v="0"/>
    <s v="Framlög"/>
    <d v="2017-12-20T00:00:00"/>
    <n v="53"/>
    <s v="Samband stjórnendafélaga"/>
    <s v="MILLIF."/>
    <n v="-25000"/>
  </r>
  <r>
    <x v="0"/>
    <s v="Framlög"/>
    <d v="2017-12-13T00:00:00"/>
    <n v="48"/>
    <s v="Samfélagssjóður BYKO"/>
    <s v="MILLIF."/>
    <n v="-400000"/>
  </r>
  <r>
    <x v="0"/>
    <s v="Framlög"/>
    <d v="2017-12-21T00:00:00"/>
    <n v="55"/>
    <s v="SORPA bs."/>
    <s v="01"/>
    <n v="-400000"/>
  </r>
  <r>
    <x v="0"/>
    <s v="Framlög"/>
    <d v="2017-11-07T00:00:00"/>
    <n v="31"/>
    <s v="Starfsmannafélag Kópavogskaupst"/>
    <s v="MILLIF."/>
    <n v="-400000"/>
  </r>
  <r>
    <x v="0"/>
    <s v="Framlög"/>
    <d v="2017-12-22T00:00:00"/>
    <n v="59"/>
    <s v="Stálhurðir ehf"/>
    <s v="MILLIF."/>
    <n v="-120000"/>
  </r>
  <r>
    <x v="0"/>
    <s v="Framlög"/>
    <d v="2017-01-04T00:00:00"/>
    <n v="2"/>
    <s v="Sverrir Gaukur Ármannsson"/>
    <m/>
    <n v="-5000"/>
  </r>
  <r>
    <x v="0"/>
    <s v="Framlög"/>
    <d v="2017-02-10T00:00:00"/>
    <n v="8"/>
    <s v="Sverrir Gaukur Ármannsson"/>
    <s v="MILLIF."/>
    <n v="-5000"/>
  </r>
  <r>
    <x v="0"/>
    <s v="Framlög"/>
    <d v="2017-03-03T00:00:00"/>
    <n v="10"/>
    <s v="Sverrir Gaukur Ármannsson"/>
    <s v="MILLIF."/>
    <n v="-5000"/>
  </r>
  <r>
    <x v="0"/>
    <s v="Framlög"/>
    <d v="2017-04-10T00:00:00"/>
    <n v="13"/>
    <s v="Sverrir Gaukur Ármannsson"/>
    <s v="MILLIF."/>
    <n v="-5000"/>
  </r>
  <r>
    <x v="0"/>
    <s v="Framlög"/>
    <d v="2017-05-02T00:00:00"/>
    <n v="15"/>
    <s v="Sverrir Gaukur Ármannsson"/>
    <s v="MILLIF."/>
    <n v="-5000"/>
  </r>
  <r>
    <x v="0"/>
    <s v="Framlög"/>
    <d v="2017-06-02T00:00:00"/>
    <n v="17"/>
    <s v="Sverrir Gaukur Ármannsson"/>
    <s v="MILLIF."/>
    <n v="-5000"/>
  </r>
  <r>
    <x v="0"/>
    <s v="Framlög"/>
    <d v="2017-07-07T00:00:00"/>
    <n v="21"/>
    <s v="Sverrir Gaukur Ármannsson"/>
    <s v="MILLIF."/>
    <n v="-5000"/>
  </r>
  <r>
    <x v="0"/>
    <s v="Framlög"/>
    <d v="2017-08-03T00:00:00"/>
    <n v="22"/>
    <s v="Sverrir Gaukur Ármannsson"/>
    <s v="MILLIF."/>
    <n v="-5000"/>
  </r>
  <r>
    <x v="0"/>
    <s v="Framlög"/>
    <d v="2017-09-04T00:00:00"/>
    <n v="24"/>
    <s v="Sverrir Gaukur Ármannsson"/>
    <s v="MILLIF."/>
    <n v="-5000"/>
  </r>
  <r>
    <x v="0"/>
    <s v="Framlög"/>
    <d v="2017-10-02T00:00:00"/>
    <n v="27"/>
    <s v="Sverrir Gaukur Ármannsson"/>
    <s v="MILLIF."/>
    <n v="-5000"/>
  </r>
  <r>
    <x v="0"/>
    <s v="Framlög"/>
    <d v="2017-11-13T00:00:00"/>
    <n v="32"/>
    <s v="Sverrir Gaukur Ármannsson"/>
    <s v="MILLIF."/>
    <n v="-5000"/>
  </r>
  <r>
    <x v="0"/>
    <s v="Framlög"/>
    <d v="2017-12-07T00:00:00"/>
    <n v="46"/>
    <s v="Sverrir Gaukur Ármannsson"/>
    <s v="MILLIF."/>
    <n v="-10000"/>
  </r>
  <r>
    <x v="0"/>
    <s v="Framlög"/>
    <d v="2017-11-21T00:00:00"/>
    <n v="37"/>
    <s v="Tengi ehf."/>
    <s v="MILLIF."/>
    <n v="-200000"/>
  </r>
  <r>
    <x v="0"/>
    <s v="Framlög"/>
    <d v="2017-12-21T00:00:00"/>
    <n v="58"/>
    <s v="Viðlagatrygging Íslands"/>
    <s v="MILLIF."/>
    <n v="-30000"/>
  </r>
  <r>
    <x v="0"/>
    <s v="Framlög"/>
    <d v="2017-12-30T00:00:00"/>
    <n v="69"/>
    <s v="Ýmsir"/>
    <m/>
    <n v="-1400000"/>
  </r>
  <r>
    <x v="0"/>
    <s v="Framlög"/>
    <d v="2017-11-14T00:00:00"/>
    <n v="33"/>
    <s v="Þvegillinn ehf."/>
    <s v="MILLIF."/>
    <n v="-25000"/>
  </r>
  <r>
    <x v="0"/>
    <s v="Framlög"/>
    <d v="2017-12-08T00:00:00"/>
    <n v="159"/>
    <s v="Arion banki - styrktarnefnd"/>
    <m/>
    <n v="-150000"/>
  </r>
  <r>
    <x v="1"/>
    <s v="Pokasjóður"/>
    <d v="2017-02-01T00:00:00"/>
    <n v="91"/>
    <s v="Kassauppgjör"/>
    <s v="10"/>
    <n v="-25500"/>
  </r>
  <r>
    <x v="1"/>
    <s v="Pokasjóður"/>
    <d v="2017-02-23T00:00:00"/>
    <n v="93"/>
    <s v="Kassauppgjör"/>
    <s v="11"/>
    <n v="-15988"/>
  </r>
  <r>
    <x v="1"/>
    <s v="Pokasjóður"/>
    <d v="2017-03-08T00:00:00"/>
    <n v="96"/>
    <s v="Kassauppgjör"/>
    <s v="12"/>
    <n v="-28778"/>
  </r>
  <r>
    <x v="1"/>
    <s v="Pokasjóður"/>
    <d v="2017-03-22T00:00:00"/>
    <n v="99"/>
    <s v="Kassauppgjör"/>
    <s v="14"/>
    <n v="-11000"/>
  </r>
  <r>
    <x v="1"/>
    <s v="Pokasjóður"/>
    <d v="2017-03-22T00:00:00"/>
    <n v="100"/>
    <s v="Kassauppgjör"/>
    <s v="13"/>
    <n v="-21000"/>
  </r>
  <r>
    <x v="1"/>
    <s v="Pokasjóður"/>
    <d v="2017-03-22T00:00:00"/>
    <n v="100"/>
    <s v="Kassauppgjör"/>
    <s v="13"/>
    <n v="-1455"/>
  </r>
  <r>
    <x v="1"/>
    <s v="Pokasjóður"/>
    <d v="2017-04-05T00:00:00"/>
    <n v="102"/>
    <s v="Kassauppgjör"/>
    <s v="15"/>
    <n v="-26500"/>
  </r>
  <r>
    <x v="1"/>
    <s v="Pokasjóður"/>
    <d v="2017-04-05T00:00:00"/>
    <n v="102"/>
    <s v="Kassauppgjör"/>
    <s v="15"/>
    <n v="-1600"/>
  </r>
  <r>
    <x v="1"/>
    <s v="Pokasjóður"/>
    <d v="2017-05-08T00:00:00"/>
    <n v="108"/>
    <s v="Kassauppgjör"/>
    <s v="16"/>
    <n v="-22020"/>
  </r>
  <r>
    <x v="1"/>
    <s v="Pokasjóður"/>
    <d v="2017-05-17T00:00:00"/>
    <n v="109"/>
    <s v="Kassauppgjör"/>
    <s v="17"/>
    <n v="-31147"/>
  </r>
  <r>
    <x v="1"/>
    <s v="Pokasjóður"/>
    <d v="2017-05-31T00:00:00"/>
    <n v="113"/>
    <s v="Kassauppgjör"/>
    <s v="18"/>
    <n v="-17000"/>
  </r>
  <r>
    <x v="1"/>
    <s v="Pokasjóður"/>
    <d v="2017-09-13T00:00:00"/>
    <n v="123"/>
    <s v="Kassauppgjör"/>
    <s v="19"/>
    <n v="-82500"/>
  </r>
  <r>
    <x v="1"/>
    <s v="Pokasjóður"/>
    <d v="2017-09-13T00:00:00"/>
    <n v="123"/>
    <s v="Kassauppgjör"/>
    <s v="19"/>
    <n v="-650"/>
  </r>
  <r>
    <x v="1"/>
    <s v="Pokasjóður"/>
    <d v="2017-09-27T00:00:00"/>
    <n v="125"/>
    <s v="Kassauppgjör"/>
    <s v="20"/>
    <n v="-48359"/>
  </r>
  <r>
    <x v="1"/>
    <s v="Pokasjóður"/>
    <d v="2017-10-11T00:00:00"/>
    <n v="127"/>
    <s v="Kassauppgjör"/>
    <s v="21"/>
    <n v="-33498"/>
  </r>
  <r>
    <x v="1"/>
    <s v="Pokasjóður"/>
    <d v="2017-10-25T00:00:00"/>
    <n v="129"/>
    <s v="Kassauppgjör"/>
    <s v="22"/>
    <n v="-49204"/>
  </r>
  <r>
    <x v="1"/>
    <s v="Pokasjóður"/>
    <d v="2017-11-08T00:00:00"/>
    <n v="133"/>
    <s v="Kassauppgjör"/>
    <s v="23"/>
    <n v="-28000"/>
  </r>
  <r>
    <x v="1"/>
    <s v="Pokasjóður"/>
    <d v="2017-11-22T00:00:00"/>
    <n v="139"/>
    <s v="Kassauppgjör"/>
    <s v="24"/>
    <n v="-39850"/>
  </r>
  <r>
    <x v="1"/>
    <s v="Pokasjóður"/>
    <d v="2017-12-08T00:00:00"/>
    <n v="145"/>
    <s v="Kassauppgjör"/>
    <s v="25"/>
    <n v="-42000"/>
  </r>
  <r>
    <x v="2"/>
    <s v="Veittir styrkir með gjafakortum"/>
    <d v="2018-04-19T00:00:00"/>
    <n v="14"/>
    <s v="krónan ehf.  100 x 5000"/>
    <s v="MILLIF."/>
    <n v="500000"/>
  </r>
  <r>
    <x v="2"/>
    <s v="Veittir styrkir með gjafakortum"/>
    <d v="2017-09-22T00:00:00"/>
    <n v="26"/>
    <s v="Bónus - 100 x 10000"/>
    <s v="MILLIF."/>
    <n v="1000000"/>
  </r>
  <r>
    <x v="2"/>
    <s v="Veittir styrkir með gjafakortum"/>
    <d v="2017-12-06T00:00:00"/>
    <n v="41"/>
    <s v="krónan ehf.  400 x 5000"/>
    <s v="MILLIF."/>
    <n v="2000000"/>
  </r>
  <r>
    <x v="2"/>
    <s v="Veittir styrkir með gjafakortum"/>
    <d v="2017-12-06T00:00:00"/>
    <n v="43"/>
    <s v="Bónus - 200 x 10000"/>
    <s v="MILLIF."/>
    <n v="2000000"/>
  </r>
  <r>
    <x v="2"/>
    <s v="Veittir styrkir með gjafakortum"/>
    <d v="2017-12-06T00:00:00"/>
    <n v="43"/>
    <s v="Bónus - 100 x 10000"/>
    <s v="MILLIF."/>
    <n v="1000000"/>
  </r>
  <r>
    <x v="2"/>
    <s v="Veittir styrkir með gjafakortum"/>
    <d v="2017-12-07T00:00:00"/>
    <n v="68"/>
    <s v="Krónan  100 x 5000 gjafak"/>
    <m/>
    <n v="500000"/>
  </r>
  <r>
    <x v="2"/>
    <s v="Veittir styrkir með gjafakortum"/>
    <d v="2017-12-30T00:00:00"/>
    <n v="69"/>
    <s v="Hagkaup"/>
    <m/>
    <n v="520000"/>
  </r>
  <r>
    <x v="2"/>
    <s v="Veittir styrkir með gjafakortum"/>
    <d v="2017-12-30T00:00:00"/>
    <n v="70"/>
    <s v="Birgðir matarkort 31.12.17 - 71x5000  "/>
    <m/>
    <n v="355000"/>
  </r>
  <r>
    <x v="2"/>
    <s v="Veittir styrkir með gjafakortum"/>
    <d v="2017-12-30T00:00:00"/>
    <n v="71"/>
    <s v="Birgðir matarkort 31.12.17 eftirst. "/>
    <m/>
    <n v="-100000"/>
  </r>
  <r>
    <x v="3"/>
    <s v="Veittir styrkir með mat"/>
    <d v="2017-12-27T00:00:00"/>
    <n v="61"/>
    <s v="Síld og Fiskur ehf."/>
    <s v="MILLIF."/>
    <n v="287766"/>
  </r>
  <r>
    <x v="3"/>
    <s v="Veittir styrkir með mat"/>
    <d v="2017-12-28T00:00:00"/>
    <n v="65"/>
    <s v="Kjöthúsið ehf."/>
    <s v="MILLIF."/>
    <n v="1065605"/>
  </r>
  <r>
    <x v="3"/>
    <s v="Veittir styrkir með mat"/>
    <d v="2017-12-30T00:00:00"/>
    <n v="69"/>
    <s v="Mjólkursamsalan ehf. + ýmsir"/>
    <m/>
    <n v="1700000"/>
  </r>
  <r>
    <x v="3"/>
    <s v="Veittir styrkir með mat"/>
    <d v="2017-12-15T00:00:00"/>
    <n v="149"/>
    <s v="Bónus Nýbýlavegi - styrkveiting"/>
    <s v="STYRKIR"/>
    <n v="6717"/>
  </r>
  <r>
    <x v="3"/>
    <s v="Veittir styrkir með mat"/>
    <d v="2017-12-31T00:00:00"/>
    <n v="157"/>
    <s v="Mjólkursamsalan  uppgjör"/>
    <n v="92272756"/>
    <n v="124004"/>
  </r>
  <r>
    <x v="3"/>
    <s v="Veittir styrkir með mat"/>
    <d v="2017-12-31T00:00:00"/>
    <n v="157"/>
    <s v="Gæðabakstur"/>
    <s v="Desember útt."/>
    <n v="56169"/>
  </r>
  <r>
    <x v="3"/>
    <s v="Veittir styrkir með mat"/>
    <d v="2017-12-31T00:00:00"/>
    <n v="157"/>
    <s v="Ísfugl ehf."/>
    <s v="Desember útt."/>
    <n v="125730"/>
  </r>
  <r>
    <x v="3"/>
    <s v="Veittir styrkir með mat"/>
    <d v="2017-12-31T00:00:00"/>
    <n v="157"/>
    <s v="Hagkaup"/>
    <s v="Desember útt."/>
    <n v="284010"/>
  </r>
  <r>
    <x v="4"/>
    <s v="Kaffikostnaður"/>
    <d v="2017-01-17T00:00:00"/>
    <n v="87"/>
    <s v="Krónan Hamraborg."/>
    <s v="kaffikostn"/>
    <n v="1234"/>
  </r>
  <r>
    <x v="4"/>
    <s v="Kaffikostnaður"/>
    <d v="2017-03-14T00:00:00"/>
    <n v="97"/>
    <s v="Bónus Nýbýlavegi - kaffistofa"/>
    <s v="kaffikostn"/>
    <n v="795"/>
  </r>
  <r>
    <x v="4"/>
    <s v="Kaffikostnaður"/>
    <d v="2017-05-04T00:00:00"/>
    <n v="107"/>
    <s v="Bónus Nýbýlavegi - kaffistofa"/>
    <s v="kaffikostn"/>
    <n v="1590"/>
  </r>
  <r>
    <x v="4"/>
    <s v="Kaffikostnaður"/>
    <d v="2017-05-30T00:00:00"/>
    <n v="111"/>
    <s v="Krónan Hamraborg."/>
    <s v="kaffikostn"/>
    <n v="635"/>
  </r>
  <r>
    <x v="4"/>
    <s v="Kaffikostnaður"/>
    <d v="2017-07-06T00:00:00"/>
    <n v="116"/>
    <s v="Krónan Hamraborg."/>
    <s v="kaffikostn"/>
    <n v="2505"/>
  </r>
  <r>
    <x v="4"/>
    <s v="Kaffikostnaður"/>
    <d v="2017-08-11T00:00:00"/>
    <n v="118"/>
    <s v="Krónan Hamraborg."/>
    <s v="kaffikostn"/>
    <n v="3360"/>
  </r>
  <r>
    <x v="4"/>
    <s v="Kaffikostnaður"/>
    <d v="2017-08-28T00:00:00"/>
    <n v="119"/>
    <s v="Krónan Hamraborg."/>
    <s v="kaffikostn"/>
    <n v="1237"/>
  </r>
  <r>
    <x v="4"/>
    <s v="Kaffikostnaður"/>
    <d v="2017-09-05T00:00:00"/>
    <n v="121"/>
    <s v="Krónan Hamraborg."/>
    <s v="kaffikostn"/>
    <n v="1869"/>
  </r>
  <r>
    <x v="4"/>
    <s v="Kaffikostnaður"/>
    <d v="2017-12-05T00:00:00"/>
    <n v="142"/>
    <s v="Krónan Hamraborg."/>
    <s v="kaffikostn"/>
    <n v="1655"/>
  </r>
  <r>
    <x v="4"/>
    <s v="Kaffikostnaður"/>
    <d v="2017-12-11T00:00:00"/>
    <n v="136"/>
    <s v="Krónan Hamraborg."/>
    <s v="Kafffikostn"/>
    <n v="7808"/>
  </r>
  <r>
    <x v="4"/>
    <s v="Kaffikostnaður"/>
    <d v="2017-12-14T00:00:00"/>
    <n v="137"/>
    <s v="Krónan Hamraborg."/>
    <s v="Kafffikostn"/>
    <n v="2906"/>
  </r>
  <r>
    <x v="5"/>
    <s v="Saumadót til viðgerða"/>
    <d v="2017-05-19T00:00:00"/>
    <n v="110"/>
    <s v="Föndra - útl. GEJ"/>
    <s v="vefn.vara"/>
    <n v="2625"/>
  </r>
  <r>
    <x v="5"/>
    <s v="Saumadót til viðgerða"/>
    <d v="2017-09-07T00:00:00"/>
    <n v="122"/>
    <s v="Föndra - útl. GEJ"/>
    <s v="Rennilás"/>
    <n v="2020"/>
  </r>
  <r>
    <x v="6"/>
    <s v="Viðhald húsnæðis"/>
    <d v="2017-11-27T00:00:00"/>
    <n v="140"/>
    <s v="BYKO-Breidd"/>
    <s v="viðhald"/>
    <n v="2722"/>
  </r>
  <r>
    <x v="6"/>
    <s v="Viðhald húsnæðis"/>
    <d v="2017-12-07T00:00:00"/>
    <n v="144"/>
    <s v="Húsasm Blómav. Skútuvogi"/>
    <s v="Trappa"/>
    <n v="10095"/>
  </r>
  <r>
    <x v="7"/>
    <s v="Ræsting og Hreinlætisvörur"/>
    <d v="2017-10-30T00:00:00"/>
    <n v="130"/>
    <s v="BYKO-Breidd"/>
    <s v="ræsting"/>
    <n v="895"/>
  </r>
  <r>
    <x v="8"/>
    <s v="Sími"/>
    <d v="2017-02-28T00:00:00"/>
    <n v="94"/>
    <s v="Síminn hf."/>
    <s v="SÍMI"/>
    <n v="16978"/>
  </r>
  <r>
    <x v="8"/>
    <s v="Sími"/>
    <d v="2017-03-30T00:00:00"/>
    <n v="101"/>
    <s v="Síminn hf."/>
    <s v="SÍMI"/>
    <n v="12146"/>
  </r>
  <r>
    <x v="8"/>
    <s v="Sími"/>
    <d v="2017-04-27T00:00:00"/>
    <n v="106"/>
    <s v="Síminn hf."/>
    <s v="SÍMI"/>
    <n v="13029"/>
  </r>
  <r>
    <x v="8"/>
    <s v="Sími"/>
    <d v="2017-05-31T00:00:00"/>
    <n v="112"/>
    <s v="Síminn hf."/>
    <s v="SÍMI"/>
    <n v="12324"/>
  </r>
  <r>
    <x v="8"/>
    <s v="Sími"/>
    <d v="2014-06-29T00:00:00"/>
    <n v="115"/>
    <s v="Síminn hf."/>
    <s v="SÍMI"/>
    <n v="2683"/>
  </r>
  <r>
    <x v="8"/>
    <s v="Sími"/>
    <d v="2017-07-31T00:00:00"/>
    <n v="117"/>
    <s v="Síminn hf."/>
    <s v="SÍMI"/>
    <n v="3389"/>
  </r>
  <r>
    <x v="8"/>
    <s v="Sími"/>
    <d v="2017-08-31T00:00:00"/>
    <n v="120"/>
    <s v="Síminn hf."/>
    <s v="SÍMI"/>
    <n v="3594"/>
  </r>
  <r>
    <x v="8"/>
    <s v="Sími"/>
    <d v="2017-09-28T00:00:00"/>
    <n v="126"/>
    <s v="Síminn hf."/>
    <s v="SÍMI"/>
    <n v="3932"/>
  </r>
  <r>
    <x v="8"/>
    <s v="Sími"/>
    <d v="2017-10-31T00:00:00"/>
    <n v="131"/>
    <s v="Síminn hf."/>
    <s v="SÍMI"/>
    <n v="17216"/>
  </r>
  <r>
    <x v="8"/>
    <s v="Sími"/>
    <d v="2017-11-30T00:00:00"/>
    <n v="141"/>
    <s v="Síminn hf."/>
    <s v="SÍMI"/>
    <n v="12374"/>
  </r>
  <r>
    <x v="8"/>
    <s v="Sími"/>
    <d v="2017-12-28T00:00:00"/>
    <n v="154"/>
    <s v="Síminn hf."/>
    <s v="SÍMI"/>
    <n v="12784"/>
  </r>
  <r>
    <x v="8"/>
    <s v="Sími"/>
    <d v="2017-12-31T00:00:00"/>
    <n v="157"/>
    <s v="Síminn hf."/>
    <s v="SÍMI"/>
    <n v="13152"/>
  </r>
  <r>
    <x v="9"/>
    <s v="Pappír, prentun og ritföng"/>
    <d v="2017-02-22T00:00:00"/>
    <n v="9"/>
    <s v="Ragnheiður Sveinsdóttir/burðargj. Og umsl"/>
    <s v="BURÐGJ"/>
    <n v="4888"/>
  </r>
  <r>
    <x v="9"/>
    <s v="Pappír, prentun og ritföng"/>
    <d v="2017-01-03T00:00:00"/>
    <n v="85"/>
    <s v="Elko Blekhilki útl. RS"/>
    <s v="Elko"/>
    <n v="7995"/>
  </r>
  <r>
    <x v="9"/>
    <s v="Pappír, prentun og ritföng"/>
    <d v="2017-04-27T00:00:00"/>
    <n v="105"/>
    <s v="A4 - blekhylki"/>
    <s v="a4"/>
    <n v="3149"/>
  </r>
  <r>
    <x v="9"/>
    <s v="Pappír, prentun og ritföng"/>
    <d v="2017-06-19T00:00:00"/>
    <n v="114"/>
    <s v="Íslandspóstur v/skeyta"/>
    <s v="skeyti"/>
    <n v="1320"/>
  </r>
  <r>
    <x v="9"/>
    <s v="Pappír, prentun og ritföng"/>
    <d v="2017-10-25T00:00:00"/>
    <n v="128"/>
    <s v="A4 Verslun"/>
    <s v="blekhylki ofl"/>
    <n v="10999"/>
  </r>
  <r>
    <x v="9"/>
    <s v="Pappír, prentun og ritföng"/>
    <d v="2017-11-10T00:00:00"/>
    <n v="134"/>
    <s v="GÓÐI HIRÐIRINN  - smávara"/>
    <s v="Smávara"/>
    <n v="250"/>
  </r>
  <r>
    <x v="9"/>
    <s v="Pappír, prentun og ritföng"/>
    <d v="2017-11-17T00:00:00"/>
    <n v="138"/>
    <s v="Verkfæralagerinn"/>
    <s v="límband"/>
    <n v="1170"/>
  </r>
  <r>
    <x v="9"/>
    <s v="Pappír, prentun og ritföng"/>
    <d v="2017-11-24T00:00:00"/>
    <n v="135"/>
    <s v="GÓÐI HIRÐIRINN  - smávara"/>
    <s v="Smávara"/>
    <n v="450"/>
  </r>
  <r>
    <x v="9"/>
    <s v="Pappír, prentun og ritföng"/>
    <d v="2017-12-06T00:00:00"/>
    <n v="143"/>
    <s v="A4 útl. RS"/>
    <s v="blekhylki   "/>
    <n v="8998"/>
  </r>
  <r>
    <x v="9"/>
    <s v="Pappír, prentun og ritföng"/>
    <d v="2017-12-20T00:00:00"/>
    <n v="153"/>
    <s v="Íslandspóstur ohf."/>
    <s v="Fjölpóstur"/>
    <n v="6673"/>
  </r>
  <r>
    <x v="9"/>
    <s v="Pappír, prentun og ritföng"/>
    <d v="2017-12-28T00:00:00"/>
    <n v="155"/>
    <s v="A4 útl. RS"/>
    <s v="umslög, frímerki ofl."/>
    <n v="10408"/>
  </r>
  <r>
    <x v="10"/>
    <s v="Reikningsskil"/>
    <d v="2017-03-20T00:00:00"/>
    <n v="98"/>
    <s v="Bókhald og kennsla ehf."/>
    <s v="bókhald"/>
    <n v="129580"/>
  </r>
  <r>
    <x v="11"/>
    <s v="Gjaldfærð tæki"/>
    <d v="2017-02-22T00:00:00"/>
    <n v="92"/>
    <s v="Elko - síma skilað og fenginn annar í staðinn"/>
    <s v="SÍMI"/>
    <n v="3000"/>
  </r>
  <r>
    <x v="12"/>
    <s v="Aðkeyptur akstur"/>
    <d v="2017-03-07T00:00:00"/>
    <n v="95"/>
    <s v="Hjördís Smith"/>
    <s v="AKSTUR"/>
    <n v="24128"/>
  </r>
  <r>
    <x v="12"/>
    <s v="Aðkeyptur akstur"/>
    <d v="2017-09-21T00:00:00"/>
    <n v="124"/>
    <s v="Sendibílast. Kópavogs - útl. JBA"/>
    <s v="AKSTUR"/>
    <n v="7000"/>
  </r>
  <r>
    <x v="12"/>
    <s v="Aðkeyptur akstur"/>
    <d v="2017-11-01T00:00:00"/>
    <n v="132"/>
    <s v="Anna Kristinsdóttir"/>
    <s v="AKSTUR"/>
    <n v="33872"/>
  </r>
  <r>
    <x v="12"/>
    <s v="Aðkeyptur akstur"/>
    <d v="2017-12-11T00:00:00"/>
    <n v="146"/>
    <s v="Sendibíll/Jón"/>
    <s v="AKSTUR"/>
    <n v="5000"/>
  </r>
  <r>
    <x v="12"/>
    <s v="Aðkeyptur akstur"/>
    <d v="2017-12-14T00:00:00"/>
    <n v="147"/>
    <s v="Ragnheiður Sveinsdóttir"/>
    <s v="AKSTUR"/>
    <n v="33640"/>
  </r>
  <r>
    <x v="12"/>
    <s v="Aðkeyptur akstur"/>
    <d v="2017-12-15T00:00:00"/>
    <n v="148"/>
    <s v="Guðrún Björg Tómasdóttir"/>
    <s v="AKSTUR"/>
    <n v="11600"/>
  </r>
  <r>
    <x v="12"/>
    <s v="Aðkeyptur akstur"/>
    <d v="2017-12-15T00:00:00"/>
    <n v="150"/>
    <s v="Hjördís Smith"/>
    <s v="AKSTUR"/>
    <n v="27840"/>
  </r>
  <r>
    <x v="12"/>
    <s v="Aðkeyptur akstur"/>
    <d v="2017-12-15T00:00:00"/>
    <n v="151"/>
    <s v="Anna Kristinsdóttir"/>
    <s v="AKSTUR"/>
    <n v="14616"/>
  </r>
  <r>
    <x v="12"/>
    <s v="Aðkeyptur akstur"/>
    <d v="2017-12-15T00:00:00"/>
    <n v="152"/>
    <s v="Erla Guðríður Líndal"/>
    <s v="AKSTUR"/>
    <n v="29812"/>
  </r>
  <r>
    <x v="12"/>
    <s v="Aðkeyptur akstur"/>
    <d v="2017-12-31T00:00:00"/>
    <n v="157"/>
    <s v="Nýja Sendibílastöðin"/>
    <s v="AKSTUR"/>
    <n v="7312"/>
  </r>
  <r>
    <x v="13"/>
    <s v="Vaxtatekjur"/>
    <d v="2017-12-29T00:00:00"/>
    <n v="67"/>
    <s v="Vextir"/>
    <s v="INNVEXT"/>
    <n v="-35038"/>
  </r>
  <r>
    <x v="13"/>
    <s v="Vaxtatekjur"/>
    <d v="2017-12-29T00:00:00"/>
    <n v="72"/>
    <s v="Vextir"/>
    <s v="INNVEXT"/>
    <n v="-61367"/>
  </r>
  <r>
    <x v="13"/>
    <s v="Vaxtatekjur"/>
    <d v="2017-12-29T00:00:00"/>
    <n v="157"/>
    <s v="Innvextir"/>
    <s v="INNVEXT"/>
    <n v="-870"/>
  </r>
  <r>
    <x v="13"/>
    <s v="Vaxtatekjur"/>
    <d v="2017-01-31T00:00:00"/>
    <n v="73"/>
    <s v="Vextir"/>
    <s v="INNVEXT"/>
    <n v="-2983"/>
  </r>
  <r>
    <x v="13"/>
    <s v="Vaxtatekjur"/>
    <d v="2017-02-28T00:00:00"/>
    <n v="74"/>
    <s v="Vextir"/>
    <s v="INNVEXT"/>
    <n v="-2989"/>
  </r>
  <r>
    <x v="13"/>
    <s v="Vaxtatekjur"/>
    <d v="2017-03-31T00:00:00"/>
    <n v="75"/>
    <s v="Vextir"/>
    <s v="INNVEXT"/>
    <n v="-2995"/>
  </r>
  <r>
    <x v="13"/>
    <s v="Vaxtatekjur"/>
    <d v="2017-04-28T00:00:00"/>
    <n v="76"/>
    <s v="Vextir"/>
    <s v="INNVEXT"/>
    <n v="-3000"/>
  </r>
  <r>
    <x v="13"/>
    <s v="Vaxtatekjur"/>
    <d v="2017-05-31T00:00:00"/>
    <n v="77"/>
    <s v="Vextir"/>
    <s v="INNVEXT"/>
    <n v="-2924"/>
  </r>
  <r>
    <x v="13"/>
    <s v="Vaxtatekjur"/>
    <d v="2017-06-30T00:00:00"/>
    <n v="78"/>
    <s v="Vextir"/>
    <s v="INNVEXT"/>
    <n v="-2677"/>
  </r>
  <r>
    <x v="13"/>
    <s v="Vaxtatekjur"/>
    <d v="2017-07-31T00:00:00"/>
    <n v="79"/>
    <s v="Vextir"/>
    <s v="INNVEXT"/>
    <n v="-2509"/>
  </r>
  <r>
    <x v="13"/>
    <s v="Vaxtatekjur"/>
    <d v="2017-08-31T00:00:00"/>
    <n v="80"/>
    <s v="Vextir"/>
    <s v="INNVEXT"/>
    <n v="-2513"/>
  </r>
  <r>
    <x v="13"/>
    <s v="Vaxtatekjur"/>
    <d v="2017-09-29T00:00:00"/>
    <n v="81"/>
    <s v="Vextir"/>
    <s v="INNVEXT"/>
    <n v="-2517"/>
  </r>
  <r>
    <x v="13"/>
    <s v="Vaxtatekjur"/>
    <d v="2017-10-31T00:00:00"/>
    <n v="82"/>
    <s v="Vextir"/>
    <s v="INNVEXT"/>
    <n v="-2355"/>
  </r>
  <r>
    <x v="13"/>
    <s v="Vaxtatekjur"/>
    <d v="2017-11-30T00:00:00"/>
    <n v="83"/>
    <s v="Vextir"/>
    <s v="INNVEXT"/>
    <n v="-2275"/>
  </r>
  <r>
    <x v="13"/>
    <s v="Vaxtatekjur"/>
    <d v="2017-12-29T00:00:00"/>
    <n v="84"/>
    <s v="Vextir"/>
    <s v="INNVEXT"/>
    <n v="-2278"/>
  </r>
  <r>
    <x v="14"/>
    <s v="Bankakostnaður, þjónustugjöld"/>
    <d v="2017-01-09T00:00:00"/>
    <n v="86"/>
    <s v="Þjónustugjald"/>
    <s v="ÞJONGJ."/>
    <n v="375"/>
  </r>
  <r>
    <x v="14"/>
    <s v="Bankakostnaður, þjónustugjöld"/>
    <d v="2017-04-10T00:00:00"/>
    <n v="103"/>
    <s v="Þjónustugjald"/>
    <s v="ÞJONGJ."/>
    <n v="150"/>
  </r>
  <r>
    <x v="14"/>
    <s v="Bankakostnaður, þjónustugjöld"/>
    <d v="2017-04-26T00:00:00"/>
    <n v="104"/>
    <s v="Framleiðslugjald debetkorts"/>
    <s v="N.DKORT"/>
    <n v="1100"/>
  </r>
  <r>
    <x v="15"/>
    <s v="Dráttarvextir og fjármagnstekjuskattur"/>
    <d v="2017-12-27T00:00:00"/>
    <n v="61"/>
    <s v="Síld og Fiskur ehf.  Drv"/>
    <s v="KOSTN"/>
    <n v="1055"/>
  </r>
  <r>
    <x v="15"/>
    <s v="Dráttarvextir og fjármagnstekjuskattur"/>
    <d v="2017-12-29T00:00:00"/>
    <n v="66"/>
    <s v="útborgun  fjármagnstekjusk."/>
    <s v="FJSKATT"/>
    <n v="7007"/>
  </r>
  <r>
    <x v="15"/>
    <s v="Dráttarvextir og fjármagnstekjuskattur"/>
    <d v="2017-12-29T00:00:00"/>
    <n v="72"/>
    <s v="Fjármagnstekjuskattur"/>
    <s v="FJSKATT"/>
    <n v="12273"/>
  </r>
  <r>
    <x v="15"/>
    <s v="Dráttarvextir og fjármagnstekjuskattur"/>
    <d v="2017-12-29T00:00:00"/>
    <n v="156"/>
    <s v="Fjármagnstekjuskattur"/>
    <s v="FJSKATT"/>
    <n v="174"/>
  </r>
  <r>
    <x v="15"/>
    <s v="Dráttarvextir og fjármagnstekjuskattur"/>
    <d v="2017-01-31T00:00:00"/>
    <n v="73"/>
    <s v="Fjármagnstekjuskattur"/>
    <s v="FJSKATT"/>
    <n v="596"/>
  </r>
  <r>
    <x v="15"/>
    <s v="Dráttarvextir og fjármagnstekjuskattur"/>
    <d v="2017-02-28T00:00:00"/>
    <n v="74"/>
    <s v="Fjármagnstekjuskattur"/>
    <s v="FJSKATT"/>
    <n v="597"/>
  </r>
  <r>
    <x v="15"/>
    <s v="Dráttarvextir og fjármagnstekjuskattur"/>
    <d v="2017-03-31T00:00:00"/>
    <n v="75"/>
    <s v="Fjármagnstekjuskattur"/>
    <s v="FJSKATT"/>
    <n v="599"/>
  </r>
  <r>
    <x v="15"/>
    <s v="Dráttarvextir og fjármagnstekjuskattur"/>
    <d v="2017-04-28T00:00:00"/>
    <n v="76"/>
    <s v="Fjármagnstekjuskattur"/>
    <s v="FJSKATT"/>
    <n v="600"/>
  </r>
  <r>
    <x v="15"/>
    <s v="Dráttarvextir og fjármagnstekjuskattur"/>
    <d v="2017-05-31T00:00:00"/>
    <n v="77"/>
    <s v="Fjármagnstekjuskattur"/>
    <s v="FJSKATT"/>
    <n v="584"/>
  </r>
  <r>
    <x v="15"/>
    <s v="Dráttarvextir og fjármagnstekjuskattur"/>
    <d v="2017-06-30T00:00:00"/>
    <n v="78"/>
    <s v="Fjármagnstekjuskattur"/>
    <s v="FJSKATT"/>
    <n v="535"/>
  </r>
  <r>
    <x v="15"/>
    <s v="Dráttarvextir og fjármagnstekjuskattur"/>
    <d v="2017-07-31T00:00:00"/>
    <n v="79"/>
    <s v="Fjármagnstekjuskattur"/>
    <s v="FJSKATT"/>
    <n v="501"/>
  </r>
  <r>
    <x v="15"/>
    <s v="Dráttarvextir og fjármagnstekjuskattur"/>
    <d v="2017-08-31T00:00:00"/>
    <n v="80"/>
    <s v="Fjármagnstekjuskattur"/>
    <s v="FJSKATT"/>
    <n v="502"/>
  </r>
  <r>
    <x v="15"/>
    <s v="Dráttarvextir og fjármagnstekjuskattur"/>
    <d v="2017-09-29T00:00:00"/>
    <n v="81"/>
    <s v="Fjármagnstekjuskattur"/>
    <s v="FJSKATT"/>
    <n v="503"/>
  </r>
  <r>
    <x v="15"/>
    <s v="Dráttarvextir og fjármagnstekjuskattur"/>
    <d v="2017-10-31T00:00:00"/>
    <n v="82"/>
    <s v="Fjármagnstekjuskattur"/>
    <s v="FJSKATT"/>
    <n v="471"/>
  </r>
  <r>
    <x v="15"/>
    <s v="Dráttarvextir og fjármagnstekjuskattur"/>
    <d v="2017-11-30T00:00:00"/>
    <n v="83"/>
    <s v="Fjármagnstekjuskattur"/>
    <s v="FJSKATT"/>
    <n v="455"/>
  </r>
  <r>
    <x v="15"/>
    <s v="Dráttarvextir og fjármagnstekjuskattur"/>
    <d v="2017-12-29T00:00:00"/>
    <n v="84"/>
    <s v="Fjármagnstekjuskattur"/>
    <s v="FJSKATT"/>
    <n v="455"/>
  </r>
  <r>
    <x v="15"/>
    <s v="Dráttarvextir og fjármagnstekjuskattur"/>
    <d v="2017-12-31T00:00:00"/>
    <n v="158"/>
    <s v="Lr. Gamall munur"/>
    <m/>
    <n v="175"/>
  </r>
  <r>
    <x v="16"/>
    <s v="Sparisj. Kópavogs, 403774"/>
    <d v="2017-01-03T00:00:00"/>
    <n v="1"/>
    <s v="Jóna Sigríður Guðmundsdóttir"/>
    <m/>
    <n v="1000"/>
  </r>
  <r>
    <x v="16"/>
    <s v="Sparisj. Kópavogs, 403774"/>
    <d v="2017-01-04T00:00:00"/>
    <n v="2"/>
    <s v="Sverrir Gaukur Ármannsson"/>
    <s v="MILLIF."/>
    <n v="5000"/>
  </r>
  <r>
    <x v="16"/>
    <s v="Sparisj. Kópavogs, 403774"/>
    <d v="2017-01-13T00:00:00"/>
    <n v="3"/>
    <s v="John Lindsay hf."/>
    <s v="REIKN."/>
    <n v="-137197"/>
  </r>
  <r>
    <x v="16"/>
    <s v="Sparisj. Kópavogs, 403774"/>
    <d v="2017-01-16T00:00:00"/>
    <n v="4"/>
    <s v="Mjólkursamsalan ehf."/>
    <s v="MILLIF."/>
    <n v="-131673"/>
  </r>
  <r>
    <x v="16"/>
    <s v="Sparisj. Kópavogs, 403774"/>
    <d v="2017-01-20T00:00:00"/>
    <n v="5"/>
    <s v="Hagkaup"/>
    <s v="INNHÞJ"/>
    <n v="-129102"/>
  </r>
  <r>
    <x v="16"/>
    <s v="Sparisj. Kópavogs, 403774"/>
    <d v="2017-01-20T00:00:00"/>
    <n v="6"/>
    <s v="Ísfugl ehf."/>
    <s v="INNH."/>
    <n v="-165478"/>
  </r>
  <r>
    <x v="16"/>
    <s v="Sparisj. Kópavogs, 403774"/>
    <d v="2017-02-03T00:00:00"/>
    <n v="7"/>
    <s v="Jóna Sigríður Guðmundsdóttir"/>
    <m/>
    <n v="1000"/>
  </r>
  <r>
    <x v="16"/>
    <s v="Sparisj. Kópavogs, 403774"/>
    <d v="2017-02-10T00:00:00"/>
    <n v="8"/>
    <s v="Sverrir Gaukur Ármannsson"/>
    <s v="MILLIF."/>
    <n v="5000"/>
  </r>
  <r>
    <x v="16"/>
    <s v="Sparisj. Kópavogs, 403774"/>
    <d v="2017-02-22T00:00:00"/>
    <n v="9"/>
    <s v="Ragnheiður Sveinsdóttir"/>
    <s v="BURÐGJ"/>
    <n v="-4888"/>
  </r>
  <r>
    <x v="16"/>
    <s v="Sparisj. Kópavogs, 403774"/>
    <d v="2017-03-03T00:00:00"/>
    <n v="10"/>
    <s v="Sverrir Gaukur Ármannsson"/>
    <s v="MILLIF."/>
    <n v="5000"/>
  </r>
  <r>
    <x v="16"/>
    <s v="Sparisj. Kópavogs, 403774"/>
    <d v="2017-03-03T00:00:00"/>
    <n v="11"/>
    <s v="Jóna Sigríður Guðmundsdóttir"/>
    <m/>
    <n v="1000"/>
  </r>
  <r>
    <x v="16"/>
    <s v="Sparisj. Kópavogs, 403774"/>
    <d v="2017-04-03T00:00:00"/>
    <n v="12"/>
    <s v="Jóna Sigríður Guðmundsdóttir"/>
    <m/>
    <n v="1000"/>
  </r>
  <r>
    <x v="16"/>
    <s v="Sparisj. Kópavogs, 403774"/>
    <d v="2017-04-10T00:00:00"/>
    <n v="13"/>
    <s v="Sverrir Gaukur Ármannsson"/>
    <s v="MILLIF."/>
    <n v="5000"/>
  </r>
  <r>
    <x v="16"/>
    <s v="Sparisj. Kópavogs, 403774"/>
    <d v="2017-04-19T00:00:00"/>
    <n v="14"/>
    <s v="Krónan ehf."/>
    <s v="MILLIF."/>
    <n v="-500000"/>
  </r>
  <r>
    <x v="16"/>
    <s v="Sparisj. Kópavogs, 403774"/>
    <d v="2017-05-02T00:00:00"/>
    <n v="15"/>
    <s v="Sverrir Gaukur Ármannsson"/>
    <s v="MILLIF."/>
    <n v="5000"/>
  </r>
  <r>
    <x v="16"/>
    <s v="Sparisj. Kópavogs, 403774"/>
    <d v="2017-05-03T00:00:00"/>
    <n v="16"/>
    <s v="Jóna Sigríður Guðmundsdóttir"/>
    <m/>
    <n v="1000"/>
  </r>
  <r>
    <x v="16"/>
    <s v="Sparisj. Kópavogs, 403774"/>
    <d v="2017-06-02T00:00:00"/>
    <n v="17"/>
    <s v="Sverrir Gaukur Ármannsson"/>
    <s v="MILLIF."/>
    <n v="5000"/>
  </r>
  <r>
    <x v="16"/>
    <s v="Sparisj. Kópavogs, 403774"/>
    <d v="2017-06-06T00:00:00"/>
    <n v="18"/>
    <s v="Jóna Sigríður Guðmundsdóttir"/>
    <m/>
    <n v="1000"/>
  </r>
  <r>
    <x v="16"/>
    <s v="Sparisj. Kópavogs, 403774"/>
    <d v="2017-06-21T00:00:00"/>
    <n v="19"/>
    <s v="Björg Eiríksdóttir"/>
    <s v="MILLIF."/>
    <n v="5000"/>
  </r>
  <r>
    <x v="16"/>
    <s v="Sparisj. Kópavogs, 403774"/>
    <d v="2017-07-03T00:00:00"/>
    <n v="20"/>
    <s v="Jóna Sigríður Guðmundsdóttir"/>
    <m/>
    <n v="1000"/>
  </r>
  <r>
    <x v="16"/>
    <s v="Sparisj. Kópavogs, 403774"/>
    <d v="2017-07-07T00:00:00"/>
    <n v="21"/>
    <s v="Sverrir Gaukur Ármannsson"/>
    <s v="MILLIF."/>
    <n v="5000"/>
  </r>
  <r>
    <x v="16"/>
    <s v="Sparisj. Kópavogs, 403774"/>
    <d v="2017-08-03T00:00:00"/>
    <n v="22"/>
    <s v="Sverrir Gaukur Ármannsson"/>
    <s v="MILLIF."/>
    <n v="5000"/>
  </r>
  <r>
    <x v="16"/>
    <s v="Sparisj. Kópavogs, 403774"/>
    <d v="2017-08-03T00:00:00"/>
    <n v="23"/>
    <s v="Jóna Sigríður Guðmundsdóttir"/>
    <m/>
    <n v="1000"/>
  </r>
  <r>
    <x v="16"/>
    <s v="Sparisj. Kópavogs, 403774"/>
    <d v="2017-09-04T00:00:00"/>
    <n v="24"/>
    <s v="Sverrir Gaukur Ármannsson"/>
    <s v="MILLIF."/>
    <n v="5000"/>
  </r>
  <r>
    <x v="16"/>
    <s v="Sparisj. Kópavogs, 403774"/>
    <d v="2017-09-04T00:00:00"/>
    <n v="25"/>
    <s v="Jóna Sigríður Guðmundsdóttir"/>
    <m/>
    <n v="1000"/>
  </r>
  <r>
    <x v="16"/>
    <s v="Sparisj. Kópavogs, 403774"/>
    <d v="2017-09-22T00:00:00"/>
    <n v="26"/>
    <s v="Bónus"/>
    <s v="MILLIF."/>
    <n v="-1000000"/>
  </r>
  <r>
    <x v="16"/>
    <s v="Sparisj. Kópavogs, 403774"/>
    <d v="2017-10-02T00:00:00"/>
    <n v="27"/>
    <s v="Sverrir Gaukur Ármannsson"/>
    <s v="MILLIF."/>
    <n v="5000"/>
  </r>
  <r>
    <x v="16"/>
    <s v="Sparisj. Kópavogs, 403774"/>
    <d v="2017-10-03T00:00:00"/>
    <n v="28"/>
    <s v="Jóna Sigríður Guðmundsdóttir"/>
    <m/>
    <n v="1000"/>
  </r>
  <r>
    <x v="16"/>
    <s v="Sparisj. Kópavogs, 403774"/>
    <d v="2017-10-25T00:00:00"/>
    <n v="29"/>
    <s v="Raf-Stoð ehf."/>
    <s v="MILLIF."/>
    <n v="50000"/>
  </r>
  <r>
    <x v="16"/>
    <s v="Sparisj. Kópavogs, 403774"/>
    <d v="2017-11-03T00:00:00"/>
    <n v="30"/>
    <s v="Jóna Sigríður Guðmundsdóttir"/>
    <m/>
    <n v="1000"/>
  </r>
  <r>
    <x v="16"/>
    <s v="Sparisj. Kópavogs, 403774"/>
    <d v="2017-11-07T00:00:00"/>
    <n v="31"/>
    <s v="Starfsmannafélag Kópavogskaupst"/>
    <s v="MILLIF."/>
    <n v="400000"/>
  </r>
  <r>
    <x v="16"/>
    <s v="Sparisj. Kópavogs, 403774"/>
    <d v="2017-11-13T00:00:00"/>
    <n v="32"/>
    <s v="Sverrir Gaukur Ármannsson"/>
    <s v="MILLIF."/>
    <n v="5000"/>
  </r>
  <r>
    <x v="16"/>
    <s v="Sparisj. Kópavogs, 403774"/>
    <d v="2017-11-14T00:00:00"/>
    <n v="33"/>
    <s v="Þvegillinn ehf."/>
    <s v="MILLIF."/>
    <n v="25000"/>
  </r>
  <r>
    <x v="16"/>
    <s v="Sparisj. Kópavogs, 403774"/>
    <d v="2017-11-14T00:00:00"/>
    <n v="34"/>
    <s v="Kaptio ehf."/>
    <s v="STYRKIR"/>
    <n v="20000"/>
  </r>
  <r>
    <x v="16"/>
    <s v="Sparisj. Kópavogs, 403774"/>
    <d v="2017-11-14T00:00:00"/>
    <n v="35"/>
    <s v="Gallerí Byssur ehf."/>
    <s v="MILLIF."/>
    <n v="100000"/>
  </r>
  <r>
    <x v="16"/>
    <s v="Sparisj. Kópavogs, 403774"/>
    <d v="2017-11-15T00:00:00"/>
    <n v="36"/>
    <s v="ALARK arkitektar ehf"/>
    <s v="MILLIF."/>
    <n v="10000"/>
  </r>
  <r>
    <x v="16"/>
    <s v="Sparisj. Kópavogs, 403774"/>
    <d v="2017-11-21T00:00:00"/>
    <n v="37"/>
    <s v="Tengi ehf."/>
    <s v="MILLIF."/>
    <n v="200000"/>
  </r>
  <r>
    <x v="16"/>
    <s v="Sparisj. Kópavogs, 403774"/>
    <d v="2017-11-23T00:00:00"/>
    <n v="38"/>
    <s v="Ingunn Gyða Wernersdóttir"/>
    <s v="MILLIF."/>
    <n v="2000000"/>
  </r>
  <r>
    <x v="16"/>
    <s v="Sparisj. Kópavogs, 403774"/>
    <d v="2017-11-24T00:00:00"/>
    <n v="39"/>
    <s v="Bifreiðaverkstæði Kópavogs ehf."/>
    <s v="MILLIF."/>
    <n v="50000"/>
  </r>
  <r>
    <x v="16"/>
    <s v="Sparisj. Kópavogs, 403774"/>
    <d v="2017-12-04T00:00:00"/>
    <n v="40"/>
    <s v="Jóna Sigríður Guðmundsdóttir"/>
    <m/>
    <n v="1000"/>
  </r>
  <r>
    <x v="16"/>
    <s v="Sparisj. Kópavogs, 403774"/>
    <d v="2017-12-06T00:00:00"/>
    <n v="41"/>
    <s v="Krónan ehf."/>
    <s v="MILLIF."/>
    <n v="-2000000"/>
  </r>
  <r>
    <x v="16"/>
    <s v="Sparisj. Kópavogs, 403774"/>
    <d v="2017-12-06T00:00:00"/>
    <n v="42"/>
    <s v="Læknaráð ehf."/>
    <s v="MILLIF."/>
    <n v="25000"/>
  </r>
  <r>
    <x v="16"/>
    <s v="Sparisj. Kópavogs, 403774"/>
    <d v="2017-12-06T00:00:00"/>
    <n v="43"/>
    <s v="Bónus"/>
    <s v="MILLIF."/>
    <n v="-2000000"/>
  </r>
  <r>
    <x v="16"/>
    <s v="Sparisj. Kópavogs, 403774"/>
    <d v="2017-12-07T00:00:00"/>
    <n v="44"/>
    <s v="Lárus Pétur Ragnarsson"/>
    <s v="MILLIF."/>
    <n v="50000"/>
  </r>
  <r>
    <x v="16"/>
    <s v="Sparisj. Kópavogs, 403774"/>
    <d v="2017-12-07T00:00:00"/>
    <n v="45"/>
    <s v="Kamma Hansen"/>
    <s v="MILLIF."/>
    <n v="15000"/>
  </r>
  <r>
    <x v="16"/>
    <s v="Sparisj. Kópavogs, 403774"/>
    <d v="2017-12-07T00:00:00"/>
    <n v="46"/>
    <s v="Sverrir Gaukur Ármannsson"/>
    <s v="MILLIF."/>
    <n v="10000"/>
  </r>
  <r>
    <x v="16"/>
    <s v="Sparisj. Kópavogs, 403774"/>
    <d v="2017-12-07T00:00:00"/>
    <n v="47"/>
    <s v="Logey ehf."/>
    <s v="MILLIF."/>
    <n v="50000"/>
  </r>
  <r>
    <x v="16"/>
    <s v="Sparisj. Kópavogs, 403774"/>
    <d v="2017-12-13T00:00:00"/>
    <n v="48"/>
    <s v="Samfélagssjóður BYKO"/>
    <s v="MILLIF."/>
    <n v="400000"/>
  </r>
  <r>
    <x v="16"/>
    <s v="Sparisj. Kópavogs, 403774"/>
    <d v="2017-12-15T00:00:00"/>
    <n v="49"/>
    <s v="Ríkissjóður Íslands"/>
    <s v="01"/>
    <n v="500000"/>
  </r>
  <r>
    <x v="16"/>
    <s v="Sparisj. Kópavogs, 403774"/>
    <d v="2017-12-15T00:00:00"/>
    <n v="50"/>
    <s v="Guðrún Björg Tómasdóttir - kemur til baka 28.12"/>
    <s v="MILLIF."/>
    <n v="-11600"/>
  </r>
  <r>
    <x v="16"/>
    <s v="Sparisj. Kópavogs, 403774"/>
    <d v="2017-12-18T00:00:00"/>
    <n v="51"/>
    <s v="Íspan ehf."/>
    <s v="MILLIF."/>
    <n v="50000"/>
  </r>
  <r>
    <x v="16"/>
    <s v="Sparisj. Kópavogs, 403774"/>
    <d v="2017-12-20T00:00:00"/>
    <n v="52"/>
    <s v="Land-Lögmenn ehf."/>
    <s v="MILLIF."/>
    <n v="100000"/>
  </r>
  <r>
    <x v="16"/>
    <s v="Sparisj. Kópavogs, 403774"/>
    <d v="2017-12-20T00:00:00"/>
    <n v="53"/>
    <s v="Samband stjórnendafélaga"/>
    <s v="MILLIF."/>
    <n v="25000"/>
  </r>
  <r>
    <x v="16"/>
    <s v="Sparisj. Kópavogs, 403774"/>
    <d v="2017-12-21T00:00:00"/>
    <n v="54"/>
    <s v="Árni Stefán Gunnarsson"/>
    <s v="MILLIF."/>
    <n v="10000"/>
  </r>
  <r>
    <x v="16"/>
    <s v="Sparisj. Kópavogs, 403774"/>
    <d v="2017-12-21T00:00:00"/>
    <n v="55"/>
    <s v="SORPA bs."/>
    <s v="01"/>
    <n v="400000"/>
  </r>
  <r>
    <x v="16"/>
    <s v="Sparisj. Kópavogs, 403774"/>
    <d v="2017-12-21T00:00:00"/>
    <n v="56"/>
    <s v="Nína Sæunn Sveinsdóttir"/>
    <s v="MILLIF."/>
    <n v="10000"/>
  </r>
  <r>
    <x v="16"/>
    <s v="Sparisj. Kópavogs, 403774"/>
    <d v="2017-12-21T00:00:00"/>
    <n v="57"/>
    <s v="Íslenska útflutningsmiðstöð hf"/>
    <s v="MILLIF."/>
    <n v="100000"/>
  </r>
  <r>
    <x v="16"/>
    <s v="Sparisj. Kópavogs, 403774"/>
    <d v="2017-12-21T00:00:00"/>
    <n v="58"/>
    <s v="Viðlagatrygging Íslands"/>
    <s v="MILLIF."/>
    <n v="30000"/>
  </r>
  <r>
    <x v="16"/>
    <s v="Sparisj. Kópavogs, 403774"/>
    <d v="2017-12-22T00:00:00"/>
    <n v="59"/>
    <s v="Stálhurðir ehf"/>
    <s v="MILLIF."/>
    <n v="120000"/>
  </r>
  <r>
    <x v="16"/>
    <s v="Sparisj. Kópavogs, 403774"/>
    <d v="2017-12-22T00:00:00"/>
    <n v="60"/>
    <s v="Axis-húsgögn ehf"/>
    <s v="01"/>
    <n v="80000"/>
  </r>
  <r>
    <x v="16"/>
    <s v="Sparisj. Kópavogs, 403774"/>
    <d v="2017-12-27T00:00:00"/>
    <n v="61"/>
    <s v="Síld og Fiskur ehf."/>
    <s v="KOSTN"/>
    <n v="-1055"/>
  </r>
  <r>
    <x v="16"/>
    <s v="Sparisj. Kópavogs, 403774"/>
    <d v="2017-12-27T00:00:00"/>
    <n v="61"/>
    <s v="Síld og Fiskur ehf."/>
    <s v="MILLIF."/>
    <n v="-287766"/>
  </r>
  <r>
    <x v="16"/>
    <s v="Sparisj. Kópavogs, 403774"/>
    <d v="2017-12-27T00:00:00"/>
    <n v="62"/>
    <s v="Hilmar Ágústsson"/>
    <s v="MILLIF."/>
    <n v="50000"/>
  </r>
  <r>
    <x v="16"/>
    <s v="Sparisj. Kópavogs, 403774"/>
    <d v="2017-12-28T00:00:00"/>
    <n v="63"/>
    <s v="Kópavogsbær"/>
    <s v="01"/>
    <n v="300000"/>
  </r>
  <r>
    <x v="16"/>
    <s v="Sparisj. Kópavogs, 403774"/>
    <d v="2017-12-28T00:00:00"/>
    <n v="64"/>
    <s v="Guðrún Björg Tómasdóttir"/>
    <m/>
    <n v="11600"/>
  </r>
  <r>
    <x v="16"/>
    <s v="Sparisj. Kópavogs, 403774"/>
    <d v="2017-12-28T00:00:00"/>
    <n v="65"/>
    <s v="Kjöthúsið ehf."/>
    <s v="MILLIF."/>
    <n v="-1065605"/>
  </r>
  <r>
    <x v="16"/>
    <s v="Sparisj. Kópavogs, 403774"/>
    <d v="2017-12-29T00:00:00"/>
    <n v="66"/>
    <s v="Útborgun"/>
    <s v="FJSKATT"/>
    <n v="-7007"/>
  </r>
  <r>
    <x v="16"/>
    <s v="Sparisj. Kópavogs, 403774"/>
    <d v="2017-12-29T00:00:00"/>
    <n v="67"/>
    <s v="Vextir"/>
    <s v="INNVEXT"/>
    <n v="35038"/>
  </r>
  <r>
    <x v="16"/>
    <s v="Sparisj. Kópavogs, 403774"/>
    <d v="2017-01-01T00:00:00"/>
    <n v="0"/>
    <s v="flutt frá fyrr ári"/>
    <m/>
    <n v="9934843"/>
  </r>
  <r>
    <x v="17"/>
    <s v="Sparisj. Kópavogs, 551122"/>
    <d v="2017-12-29T00:00:00"/>
    <n v="72"/>
    <s v="Útborgun"/>
    <s v="FJSKATT"/>
    <n v="-12273"/>
  </r>
  <r>
    <x v="17"/>
    <s v="Sparisj. Kópavogs, 551122"/>
    <d v="2017-12-29T00:00:00"/>
    <n v="72"/>
    <s v="Vextir"/>
    <s v="INNVEXT"/>
    <n v="61367"/>
  </r>
  <r>
    <x v="17"/>
    <s v="Sparisj. Kópavogs, 551122"/>
    <d v="2017-01-01T00:00:00"/>
    <n v="0"/>
    <s v="flutt frá fyrr ári"/>
    <m/>
    <n v="2351495"/>
  </r>
  <r>
    <x v="18"/>
    <s v="Sparisj. Kópavogs, 9572"/>
    <d v="2017-01-03T00:00:00"/>
    <n v="85"/>
    <s v="Ragnheiður Sveinsdóttir"/>
    <s v="Elko"/>
    <n v="-7995"/>
  </r>
  <r>
    <x v="18"/>
    <s v="Sparisj. Kópavogs, 9572"/>
    <d v="2017-01-09T00:00:00"/>
    <n v="86"/>
    <s v="Þjónustugjald"/>
    <s v="ÞJONGJ."/>
    <n v="-375"/>
  </r>
  <r>
    <x v="18"/>
    <s v="Sparisj. Kópavogs, 9572"/>
    <d v="2017-01-17T00:00:00"/>
    <n v="87"/>
    <s v="Krónan Hamraborg."/>
    <s v="kaffikostn"/>
    <n v="-1234"/>
  </r>
  <r>
    <x v="18"/>
    <s v="Sparisj. Kópavogs, 9572"/>
    <d v="2017-01-19T00:00:00"/>
    <n v="88"/>
    <s v="GÓÐI HIRÐIRINN"/>
    <m/>
    <n v="-2500"/>
  </r>
  <r>
    <x v="18"/>
    <s v="Sparisj. Kópavogs, 9572"/>
    <d v="2017-01-31T00:00:00"/>
    <n v="89"/>
    <s v="Síminn hf."/>
    <s v="SÍMI"/>
    <n v="-16671"/>
  </r>
  <r>
    <x v="18"/>
    <s v="Sparisj. Kópavogs, 9572"/>
    <d v="2017-02-01T00:00:00"/>
    <n v="90"/>
    <s v="Guðrún Þórarinsdóttir"/>
    <s v="MILLIF."/>
    <n v="2500"/>
  </r>
  <r>
    <x v="18"/>
    <s v="Sparisj. Kópavogs, 9572"/>
    <d v="2017-02-01T00:00:00"/>
    <n v="91"/>
    <s v="Kassauppgjör"/>
    <s v="10"/>
    <n v="25500"/>
  </r>
  <r>
    <x v="18"/>
    <s v="Sparisj. Kópavogs, 9572"/>
    <d v="2017-02-22T00:00:00"/>
    <n v="92"/>
    <s v="Guðrún Björg Tómasdóttir"/>
    <s v="SÍMI"/>
    <n v="-3000"/>
  </r>
  <r>
    <x v="18"/>
    <s v="Sparisj. Kópavogs, 9572"/>
    <d v="2017-02-23T00:00:00"/>
    <n v="93"/>
    <s v="Mæðrastyrksnefnd Kópavogs - kassauppgj"/>
    <s v="11"/>
    <n v="15988"/>
  </r>
  <r>
    <x v="18"/>
    <s v="Sparisj. Kópavogs, 9572"/>
    <d v="2017-02-28T00:00:00"/>
    <n v="94"/>
    <s v="Síminn hf."/>
    <s v="SÍMI"/>
    <n v="-16978"/>
  </r>
  <r>
    <x v="18"/>
    <s v="Sparisj. Kópavogs, 9572"/>
    <d v="2017-03-07T00:00:00"/>
    <n v="95"/>
    <s v="Hjördís Smith"/>
    <s v="AKSTUR"/>
    <n v="-24128"/>
  </r>
  <r>
    <x v="18"/>
    <s v="Sparisj. Kópavogs, 9572"/>
    <d v="2017-03-08T00:00:00"/>
    <n v="96"/>
    <s v="Kassauppgjör"/>
    <s v="12"/>
    <n v="28778"/>
  </r>
  <r>
    <x v="18"/>
    <s v="Sparisj. Kópavogs, 9572"/>
    <d v="2017-03-14T00:00:00"/>
    <n v="97"/>
    <s v="Bónus Nýbýlavegi"/>
    <s v="kaffikostn"/>
    <n v="-795"/>
  </r>
  <r>
    <x v="18"/>
    <s v="Sparisj. Kópavogs, 9572"/>
    <d v="2017-03-20T00:00:00"/>
    <n v="98"/>
    <s v="Bókhald og kennsla ehf."/>
    <s v="bókhald"/>
    <n v="-129580"/>
  </r>
  <r>
    <x v="18"/>
    <s v="Sparisj. Kópavogs, 9572"/>
    <d v="2017-03-22T00:00:00"/>
    <n v="99"/>
    <s v="Kassauppgjör"/>
    <s v="14"/>
    <n v="11000"/>
  </r>
  <r>
    <x v="18"/>
    <s v="Sparisj. Kópavogs, 9572"/>
    <d v="2017-03-22T00:00:00"/>
    <n v="100"/>
    <s v="Kassauppgjör"/>
    <s v="13"/>
    <n v="21000"/>
  </r>
  <r>
    <x v="18"/>
    <s v="Sparisj. Kópavogs, 9572"/>
    <d v="2017-03-22T00:00:00"/>
    <n v="100"/>
    <s v="Kassauppgjör"/>
    <s v="13"/>
    <n v="1455"/>
  </r>
  <r>
    <x v="18"/>
    <s v="Sparisj. Kópavogs, 9572"/>
    <d v="2017-03-30T00:00:00"/>
    <n v="101"/>
    <s v="Síminn hf."/>
    <s v="SÍMI"/>
    <n v="-12146"/>
  </r>
  <r>
    <x v="18"/>
    <s v="Sparisj. Kópavogs, 9572"/>
    <d v="2017-04-05T00:00:00"/>
    <n v="102"/>
    <s v="Kassauppgjör"/>
    <s v="15"/>
    <n v="26500"/>
  </r>
  <r>
    <x v="18"/>
    <s v="Sparisj. Kópavogs, 9572"/>
    <d v="2017-04-05T00:00:00"/>
    <n v="102"/>
    <s v="Kassauppgjör"/>
    <s v="15"/>
    <n v="1600"/>
  </r>
  <r>
    <x v="18"/>
    <s v="Sparisj. Kópavogs, 9572"/>
    <d v="2017-04-05T00:00:00"/>
    <n v="102"/>
    <s v="MOTB42770108"/>
    <s v="15"/>
    <n v="-28100"/>
  </r>
  <r>
    <x v="18"/>
    <s v="Sparisj. Kópavogs, 9572"/>
    <d v="2017-04-05T00:00:00"/>
    <n v="102"/>
    <s v="BAKF01"/>
    <s v="15"/>
    <n v="28100"/>
  </r>
  <r>
    <x v="18"/>
    <s v="Sparisj. Kópavogs, 9572"/>
    <d v="2017-04-10T00:00:00"/>
    <n v="103"/>
    <s v="Þjónustugjald"/>
    <s v="ÞJONGJ."/>
    <n v="-150"/>
  </r>
  <r>
    <x v="18"/>
    <s v="Sparisj. Kópavogs, 9572"/>
    <d v="2017-04-26T00:00:00"/>
    <n v="104"/>
    <s v="Framleiðslugjald debetkorts"/>
    <s v="N.DKORT"/>
    <n v="-1100"/>
  </r>
  <r>
    <x v="18"/>
    <s v="Sparisj. Kópavogs, 9572"/>
    <d v="2017-04-27T00:00:00"/>
    <n v="105"/>
    <s v="Ragnheiður Sveinsdóttir"/>
    <s v="a4"/>
    <n v="-3149"/>
  </r>
  <r>
    <x v="18"/>
    <s v="Sparisj. Kópavogs, 9572"/>
    <d v="2017-04-27T00:00:00"/>
    <n v="106"/>
    <s v="Síminn hf."/>
    <s v="SÍMI"/>
    <n v="-13029"/>
  </r>
  <r>
    <x v="18"/>
    <s v="Sparisj. Kópavogs, 9572"/>
    <d v="2017-05-04T00:00:00"/>
    <n v="107"/>
    <s v="Bónus Nýbýlavegi"/>
    <s v="kaffikostn"/>
    <n v="-1590"/>
  </r>
  <r>
    <x v="18"/>
    <s v="Sparisj. Kópavogs, 9572"/>
    <d v="2017-05-08T00:00:00"/>
    <n v="108"/>
    <s v="Kassauppgjör"/>
    <s v="16"/>
    <n v="22020"/>
  </r>
  <r>
    <x v="18"/>
    <s v="Sparisj. Kópavogs, 9572"/>
    <d v="2017-05-17T00:00:00"/>
    <n v="109"/>
    <s v="Kassauppgjör"/>
    <s v="17"/>
    <n v="31147"/>
  </r>
  <r>
    <x v="18"/>
    <s v="Sparisj. Kópavogs, 9572"/>
    <d v="2017-05-19T00:00:00"/>
    <n v="110"/>
    <s v="Guðlaug Erla Jónsdóttir"/>
    <s v="vefn.vara"/>
    <n v="-2625"/>
  </r>
  <r>
    <x v="18"/>
    <s v="Sparisj. Kópavogs, 9572"/>
    <d v="2017-05-30T00:00:00"/>
    <n v="111"/>
    <s v="Krónan Hamraborg."/>
    <s v="kaffikostn"/>
    <n v="-635"/>
  </r>
  <r>
    <x v="18"/>
    <s v="Sparisj. Kópavogs, 9572"/>
    <d v="2017-05-31T00:00:00"/>
    <n v="112"/>
    <s v="Síminn hf."/>
    <s v="SÍMI"/>
    <n v="-12324"/>
  </r>
  <r>
    <x v="18"/>
    <s v="Sparisj. Kópavogs, 9572"/>
    <d v="2017-05-31T00:00:00"/>
    <n v="113"/>
    <s v="Skotsilfur"/>
    <s v="18"/>
    <n v="17000"/>
  </r>
  <r>
    <x v="18"/>
    <s v="Sparisj. Kópavogs, 9572"/>
    <d v="2017-06-19T00:00:00"/>
    <n v="114"/>
    <s v="Íslandspóstur v/skeyta"/>
    <s v="skeyti"/>
    <n v="-1320"/>
  </r>
  <r>
    <x v="18"/>
    <s v="Sparisj. Kópavogs, 9572"/>
    <d v="2017-06-29T00:00:00"/>
    <n v="115"/>
    <s v="Síminn hf."/>
    <s v="SÍMI"/>
    <n v="-2683"/>
  </r>
  <r>
    <x v="18"/>
    <s v="Sparisj. Kópavogs, 9572"/>
    <d v="2017-07-06T00:00:00"/>
    <n v="116"/>
    <s v="Krónan Hamraborg."/>
    <s v="kaffikostn"/>
    <n v="-2505"/>
  </r>
  <r>
    <x v="18"/>
    <s v="Sparisj. Kópavogs, 9572"/>
    <d v="2017-07-31T00:00:00"/>
    <n v="117"/>
    <s v="Síminn hf."/>
    <s v="SÍMI"/>
    <n v="-3389"/>
  </r>
  <r>
    <x v="18"/>
    <s v="Sparisj. Kópavogs, 9572"/>
    <d v="2017-08-11T00:00:00"/>
    <n v="118"/>
    <s v="Krónan Hamraborg."/>
    <s v="kaffikostn"/>
    <n v="-3360"/>
  </r>
  <r>
    <x v="18"/>
    <s v="Sparisj. Kópavogs, 9572"/>
    <d v="2017-08-28T00:00:00"/>
    <n v="119"/>
    <s v="Krónan Hamraborg."/>
    <s v="kaffikostn"/>
    <n v="-1237"/>
  </r>
  <r>
    <x v="18"/>
    <s v="Sparisj. Kópavogs, 9572"/>
    <d v="2017-08-31T00:00:00"/>
    <n v="120"/>
    <s v="Síminn hf."/>
    <s v="SÍMI"/>
    <n v="-3594"/>
  </r>
  <r>
    <x v="18"/>
    <s v="Sparisj. Kópavogs, 9572"/>
    <d v="2017-09-05T00:00:00"/>
    <n v="121"/>
    <s v="Krónan Hamraborg."/>
    <s v="kaffikostn"/>
    <n v="-1869"/>
  </r>
  <r>
    <x v="18"/>
    <s v="Sparisj. Kópavogs, 9572"/>
    <d v="2017-09-07T00:00:00"/>
    <n v="122"/>
    <s v="Guðlaug Erla Jónsdóttir"/>
    <s v="Rennilás"/>
    <n v="-2020"/>
  </r>
  <r>
    <x v="18"/>
    <s v="Sparisj. Kópavogs, 9572"/>
    <d v="2017-09-13T00:00:00"/>
    <n v="123"/>
    <s v="Skotsilfur"/>
    <s v="19"/>
    <n v="82500"/>
  </r>
  <r>
    <x v="18"/>
    <s v="Sparisj. Kópavogs, 9572"/>
    <d v="2017-09-13T00:00:00"/>
    <n v="123"/>
    <s v="Kassauppgjör"/>
    <s v="19"/>
    <n v="650"/>
  </r>
  <r>
    <x v="18"/>
    <s v="Sparisj. Kópavogs, 9572"/>
    <d v="2017-09-21T00:00:00"/>
    <n v="124"/>
    <s v="Jón B Aspar"/>
    <s v="AKSTUR"/>
    <n v="-7000"/>
  </r>
  <r>
    <x v="18"/>
    <s v="Sparisj. Kópavogs, 9572"/>
    <d v="2017-09-27T00:00:00"/>
    <n v="125"/>
    <s v="Skotsilfur"/>
    <s v="20"/>
    <n v="40500"/>
  </r>
  <r>
    <x v="18"/>
    <s v="Sparisj. Kópavogs, 9572"/>
    <d v="2017-09-27T00:00:00"/>
    <n v="125"/>
    <s v="Skotsilfur"/>
    <s v="20"/>
    <n v="500"/>
  </r>
  <r>
    <x v="18"/>
    <s v="Sparisj. Kópavogs, 9572"/>
    <d v="2017-09-27T00:00:00"/>
    <n v="125"/>
    <s v="Skotsilfur"/>
    <s v="20"/>
    <n v="7359"/>
  </r>
  <r>
    <x v="18"/>
    <s v="Sparisj. Kópavogs, 9572"/>
    <d v="2017-09-28T00:00:00"/>
    <n v="126"/>
    <s v="Síminn hf."/>
    <s v="SÍMI"/>
    <n v="-3932"/>
  </r>
  <r>
    <x v="18"/>
    <s v="Sparisj. Kópavogs, 9572"/>
    <d v="2017-10-11T00:00:00"/>
    <n v="127"/>
    <s v="Skotsilfur"/>
    <s v="21"/>
    <n v="31500"/>
  </r>
  <r>
    <x v="18"/>
    <s v="Sparisj. Kópavogs, 9572"/>
    <d v="2017-10-11T00:00:00"/>
    <n v="127"/>
    <s v="Kassauppgjör"/>
    <s v="21"/>
    <n v="1998"/>
  </r>
  <r>
    <x v="18"/>
    <s v="Sparisj. Kópavogs, 9572"/>
    <d v="2017-10-25T00:00:00"/>
    <n v="128"/>
    <s v="A4 Verslun"/>
    <s v="blekhylki ofl"/>
    <n v="-10999"/>
  </r>
  <r>
    <x v="18"/>
    <s v="Sparisj. Kópavogs, 9572"/>
    <d v="2017-10-25T00:00:00"/>
    <n v="129"/>
    <s v="Skotsilfur"/>
    <s v="22"/>
    <n v="48500"/>
  </r>
  <r>
    <x v="18"/>
    <s v="Sparisj. Kópavogs, 9572"/>
    <d v="2017-10-25T00:00:00"/>
    <n v="129"/>
    <s v="Kassauppgjör"/>
    <s v="22"/>
    <n v="704"/>
  </r>
  <r>
    <x v="18"/>
    <s v="Sparisj. Kópavogs, 9572"/>
    <d v="2017-10-30T00:00:00"/>
    <n v="130"/>
    <s v="BYKO-Breidd"/>
    <s v="ræsting"/>
    <n v="-895"/>
  </r>
  <r>
    <x v="18"/>
    <s v="Sparisj. Kópavogs, 9572"/>
    <d v="2017-10-31T00:00:00"/>
    <n v="131"/>
    <s v="Síminn hf."/>
    <s v="SÍMI"/>
    <n v="-17216"/>
  </r>
  <r>
    <x v="18"/>
    <s v="Sparisj. Kópavogs, 9572"/>
    <d v="2017-11-01T00:00:00"/>
    <n v="132"/>
    <s v="Anna Kristinsdóttir"/>
    <s v="AKSTUR"/>
    <n v="-33872"/>
  </r>
  <r>
    <x v="18"/>
    <s v="Sparisj. Kópavogs, 9572"/>
    <d v="2017-11-08T00:00:00"/>
    <n v="133"/>
    <s v="Mæðrastyrksnefnd Kópavogs"/>
    <s v="23"/>
    <n v="1000"/>
  </r>
  <r>
    <x v="18"/>
    <s v="Sparisj. Kópavogs, 9572"/>
    <d v="2017-11-08T00:00:00"/>
    <n v="133"/>
    <s v="Skotsilfur"/>
    <s v="23"/>
    <n v="27000"/>
  </r>
  <r>
    <x v="18"/>
    <s v="Sparisj. Kópavogs, 9572"/>
    <d v="2017-11-10T00:00:00"/>
    <n v="134"/>
    <s v="GÓÐI HIRÐIRINN"/>
    <s v="Smávara"/>
    <n v="-250"/>
  </r>
  <r>
    <x v="18"/>
    <s v="Sparisj. Kópavogs, 9572"/>
    <d v="2017-11-17T00:00:00"/>
    <n v="138"/>
    <s v="Verkfæralagerinn"/>
    <s v="límband"/>
    <n v="-1170"/>
  </r>
  <r>
    <x v="18"/>
    <s v="Sparisj. Kópavogs, 9572"/>
    <d v="2017-11-22T00:00:00"/>
    <n v="139"/>
    <s v="Kassauppgjör"/>
    <s v="24"/>
    <n v="37500"/>
  </r>
  <r>
    <x v="18"/>
    <s v="Sparisj. Kópavogs, 9572"/>
    <d v="2017-11-22T00:00:00"/>
    <n v="139"/>
    <s v="Kassauppgjör"/>
    <s v="24"/>
    <n v="2350"/>
  </r>
  <r>
    <x v="18"/>
    <s v="Sparisj. Kópavogs, 9572"/>
    <d v="2017-11-24T00:00:00"/>
    <n v="135"/>
    <s v="GÓÐI HIRÐIRINN"/>
    <s v="Smávara"/>
    <n v="-450"/>
  </r>
  <r>
    <x v="18"/>
    <s v="Sparisj. Kópavogs, 9572"/>
    <d v="2017-11-27T00:00:00"/>
    <n v="140"/>
    <s v="BYKO-Breidd"/>
    <s v="viðhald"/>
    <n v="-2722"/>
  </r>
  <r>
    <x v="18"/>
    <s v="Sparisj. Kópavogs, 9572"/>
    <d v="2017-11-30T00:00:00"/>
    <n v="141"/>
    <s v="Síminn hf."/>
    <s v="SÍMI"/>
    <n v="-12374"/>
  </r>
  <r>
    <x v="18"/>
    <s v="Sparisj. Kópavogs, 9572"/>
    <d v="2017-12-05T00:00:00"/>
    <n v="142"/>
    <s v="Krónan Hamraborg."/>
    <s v="kaffikostn"/>
    <n v="-1655"/>
  </r>
  <r>
    <x v="18"/>
    <s v="Sparisj. Kópavogs, 9572"/>
    <d v="2017-12-06T00:00:00"/>
    <n v="143"/>
    <s v="Ragnheiður Sveinsdóttir"/>
    <s v="blekhylki "/>
    <n v="-8998"/>
  </r>
  <r>
    <x v="18"/>
    <s v="Sparisj. Kópavogs, 9572"/>
    <d v="2017-12-07T00:00:00"/>
    <n v="144"/>
    <s v="Húsasm Blómav. Skútuvogi"/>
    <s v="Trappa"/>
    <n v="-10095"/>
  </r>
  <r>
    <x v="18"/>
    <s v="Sparisj. Kópavogs, 9572"/>
    <d v="2017-12-08T00:00:00"/>
    <n v="145"/>
    <s v="Íslandsbanki hf, útibú 0511"/>
    <s v="25"/>
    <n v="42000"/>
  </r>
  <r>
    <x v="18"/>
    <s v="Sparisj. Kópavogs, 9572"/>
    <d v="2017-12-11T00:00:00"/>
    <n v="146"/>
    <s v="Sendibíll/Jón"/>
    <s v="AKSTUR"/>
    <n v="-5000"/>
  </r>
  <r>
    <x v="18"/>
    <s v="Sparisj. Kópavogs, 9572"/>
    <d v="2017-12-11T00:00:00"/>
    <n v="136"/>
    <s v="Krónan Hamraborg."/>
    <s v="Kafffikostn"/>
    <n v="-7808"/>
  </r>
  <r>
    <x v="18"/>
    <s v="Sparisj. Kópavogs, 9572"/>
    <d v="2017-12-14T00:00:00"/>
    <n v="137"/>
    <s v="Krónan Hamraborg."/>
    <s v="Kafffikostn"/>
    <n v="-2906"/>
  </r>
  <r>
    <x v="18"/>
    <s v="Sparisj. Kópavogs, 9572"/>
    <d v="2017-12-14T00:00:00"/>
    <n v="147"/>
    <s v="Ragnheiður Sveinsdóttir"/>
    <s v="AKSTUR"/>
    <n v="-33640"/>
  </r>
  <r>
    <x v="18"/>
    <s v="Sparisj. Kópavogs, 9572"/>
    <d v="2017-12-15T00:00:00"/>
    <n v="148"/>
    <s v="Guðrún Björg Tómasdóttir"/>
    <s v="AKSTUR"/>
    <n v="-11600"/>
  </r>
  <r>
    <x v="18"/>
    <s v="Sparisj. Kópavogs, 9572"/>
    <d v="2017-12-15T00:00:00"/>
    <n v="149"/>
    <s v="Bónus Nýbýlavegi"/>
    <s v="STYRKIR"/>
    <n v="-6717"/>
  </r>
  <r>
    <x v="18"/>
    <s v="Sparisj. Kópavogs, 9572"/>
    <d v="2017-12-15T00:00:00"/>
    <n v="150"/>
    <s v="Hjördís Smith"/>
    <s v="AKSTUR"/>
    <n v="-27840"/>
  </r>
  <r>
    <x v="18"/>
    <s v="Sparisj. Kópavogs, 9572"/>
    <d v="2017-12-15T00:00:00"/>
    <n v="151"/>
    <s v="Anna Kristinsdóttir"/>
    <s v="AKSTUR"/>
    <n v="-14616"/>
  </r>
  <r>
    <x v="18"/>
    <s v="Sparisj. Kópavogs, 9572"/>
    <d v="2017-12-15T00:00:00"/>
    <n v="152"/>
    <s v="Erla Guðríður Líndal"/>
    <s v="AKSTUR"/>
    <n v="-29812"/>
  </r>
  <r>
    <x v="18"/>
    <s v="Sparisj. Kópavogs, 9572"/>
    <d v="2017-12-20T00:00:00"/>
    <n v="153"/>
    <s v="Íslandspóstur ohf. - seðilgjald"/>
    <s v="Fjölpóstur"/>
    <n v="-250"/>
  </r>
  <r>
    <x v="18"/>
    <s v="Sparisj. Kópavogs, 9572"/>
    <d v="2017-12-20T00:00:00"/>
    <n v="153"/>
    <s v="Íslandspóstur ohf."/>
    <s v="Fjölpóstur"/>
    <n v="-6423"/>
  </r>
  <r>
    <x v="18"/>
    <s v="Sparisj. Kópavogs, 9572"/>
    <d v="2017-12-28T00:00:00"/>
    <n v="154"/>
    <s v="Síminn hf."/>
    <s v="SÍMI"/>
    <n v="-12784"/>
  </r>
  <r>
    <x v="18"/>
    <s v="Sparisj. Kópavogs, 9572"/>
    <d v="2017-12-28T00:00:00"/>
    <n v="155"/>
    <s v="Ragnheiður Sveinsdóttir"/>
    <s v="umslög, frímerki ofl."/>
    <n v="-10408"/>
  </r>
  <r>
    <x v="18"/>
    <s v="Sparisj. Kópavogs, 9572"/>
    <d v="2017-12-29T00:00:00"/>
    <n v="156"/>
    <s v="Fjármagnstekjuskattur"/>
    <s v="FJSKATT"/>
    <n v="-174"/>
  </r>
  <r>
    <x v="18"/>
    <s v="Sparisj. Kópavogs, 9572"/>
    <d v="2017-12-29T00:00:00"/>
    <n v="157"/>
    <s v="Innvextir"/>
    <s v="INNVEXT"/>
    <n v="870"/>
  </r>
  <r>
    <x v="18"/>
    <s v="Sparisj. Kópavogs, 9572"/>
    <d v="2017-01-01T00:00:00"/>
    <n v="0"/>
    <s v="flutt frá fyrr ári"/>
    <m/>
    <n v="232064"/>
  </r>
  <r>
    <x v="19"/>
    <s v="Byr sparisj. 762174 net"/>
    <d v="2017-01-31T00:00:00"/>
    <n v="73"/>
    <s v="Útborgun"/>
    <s v="FJSKATT"/>
    <n v="-596"/>
  </r>
  <r>
    <x v="19"/>
    <s v="Byr sparisj. 762174 net"/>
    <d v="2017-01-31T00:00:00"/>
    <n v="73"/>
    <s v="Vextir"/>
    <s v="INNVEXT"/>
    <n v="2983"/>
  </r>
  <r>
    <x v="19"/>
    <s v="Byr sparisj. 762174 net"/>
    <d v="2017-02-28T00:00:00"/>
    <n v="74"/>
    <s v="Útborgun"/>
    <s v="FJSKATT"/>
    <n v="-597"/>
  </r>
  <r>
    <x v="19"/>
    <s v="Byr sparisj. 762174 net"/>
    <d v="2017-02-28T00:00:00"/>
    <n v="74"/>
    <s v="Vextir"/>
    <s v="INNVEXT"/>
    <n v="2989"/>
  </r>
  <r>
    <x v="19"/>
    <s v="Byr sparisj. 762174 net"/>
    <d v="2017-03-31T00:00:00"/>
    <n v="75"/>
    <s v="Útborgun"/>
    <s v="FJSKATT"/>
    <n v="-599"/>
  </r>
  <r>
    <x v="19"/>
    <s v="Byr sparisj. 762174 net"/>
    <d v="2017-03-31T00:00:00"/>
    <n v="75"/>
    <s v="Vextir"/>
    <s v="INNVEXT"/>
    <n v="2995"/>
  </r>
  <r>
    <x v="19"/>
    <s v="Byr sparisj. 762174 net"/>
    <d v="2017-04-28T00:00:00"/>
    <n v="76"/>
    <s v="Útborgun"/>
    <s v="FJSKATT"/>
    <n v="-600"/>
  </r>
  <r>
    <x v="19"/>
    <s v="Byr sparisj. 762174 net"/>
    <d v="2017-04-28T00:00:00"/>
    <n v="76"/>
    <s v="Vextir"/>
    <s v="INNVEXT"/>
    <n v="3000"/>
  </r>
  <r>
    <x v="19"/>
    <s v="Byr sparisj. 762174 net"/>
    <d v="2017-05-31T00:00:00"/>
    <n v="77"/>
    <s v="Útborgun"/>
    <s v="FJSKATT"/>
    <n v="-584"/>
  </r>
  <r>
    <x v="19"/>
    <s v="Byr sparisj. 762174 net"/>
    <d v="2017-05-31T00:00:00"/>
    <n v="77"/>
    <s v="Vextir"/>
    <s v="INNVEXT"/>
    <n v="2924"/>
  </r>
  <r>
    <x v="19"/>
    <s v="Byr sparisj. 762174 net"/>
    <d v="2017-06-30T00:00:00"/>
    <n v="78"/>
    <s v="Útborgun"/>
    <s v="FJSKATT"/>
    <n v="-535"/>
  </r>
  <r>
    <x v="19"/>
    <s v="Byr sparisj. 762174 net"/>
    <d v="2017-06-30T00:00:00"/>
    <n v="78"/>
    <s v="Vextir"/>
    <s v="INNVEXT"/>
    <n v="2677"/>
  </r>
  <r>
    <x v="19"/>
    <s v="Byr sparisj. 762174 net"/>
    <d v="2017-07-31T00:00:00"/>
    <n v="79"/>
    <s v="Útborgun"/>
    <s v="FJSKATT"/>
    <n v="-501"/>
  </r>
  <r>
    <x v="19"/>
    <s v="Byr sparisj. 762174 net"/>
    <d v="2017-07-31T00:00:00"/>
    <n v="79"/>
    <s v="Vextir"/>
    <s v="INNVEXT"/>
    <n v="2509"/>
  </r>
  <r>
    <x v="19"/>
    <s v="Byr sparisj. 762174 net"/>
    <d v="2017-08-31T00:00:00"/>
    <n v="80"/>
    <s v="Útborgun"/>
    <s v="FJSKATT"/>
    <n v="-502"/>
  </r>
  <r>
    <x v="19"/>
    <s v="Byr sparisj. 762174 net"/>
    <d v="2017-08-31T00:00:00"/>
    <n v="80"/>
    <s v="Vextir"/>
    <s v="INNVEXT"/>
    <n v="2513"/>
  </r>
  <r>
    <x v="19"/>
    <s v="Byr sparisj. 762174 net"/>
    <d v="2017-09-29T00:00:00"/>
    <n v="81"/>
    <s v="Útborgun"/>
    <s v="FJSKATT"/>
    <n v="-503"/>
  </r>
  <r>
    <x v="19"/>
    <s v="Byr sparisj. 762174 net"/>
    <d v="2017-09-29T00:00:00"/>
    <n v="81"/>
    <s v="Vextir"/>
    <s v="INNVEXT"/>
    <n v="2517"/>
  </r>
  <r>
    <x v="19"/>
    <s v="Byr sparisj. 762174 net"/>
    <d v="2017-10-31T00:00:00"/>
    <n v="82"/>
    <s v="Útborgun"/>
    <s v="FJSKATT"/>
    <n v="-471"/>
  </r>
  <r>
    <x v="19"/>
    <s v="Byr sparisj. 762174 net"/>
    <d v="2017-10-31T00:00:00"/>
    <n v="82"/>
    <s v="Vextir"/>
    <s v="INNVEXT"/>
    <n v="2355"/>
  </r>
  <r>
    <x v="19"/>
    <s v="Byr sparisj. 762174 net"/>
    <d v="2017-11-30T00:00:00"/>
    <n v="83"/>
    <s v="Útborgun"/>
    <s v="FJSKATT"/>
    <n v="-455"/>
  </r>
  <r>
    <x v="19"/>
    <s v="Byr sparisj. 762174 net"/>
    <d v="2017-11-30T00:00:00"/>
    <n v="83"/>
    <s v="Vextir"/>
    <s v="INNVEXT"/>
    <n v="2275"/>
  </r>
  <r>
    <x v="19"/>
    <s v="Byr sparisj. 762174 net"/>
    <d v="2017-12-29T00:00:00"/>
    <n v="84"/>
    <s v="Útborgun"/>
    <s v="FJSKATT"/>
    <n v="-455"/>
  </r>
  <r>
    <x v="19"/>
    <s v="Byr sparisj. 762174 net"/>
    <d v="2017-12-29T00:00:00"/>
    <n v="84"/>
    <s v="Vextir"/>
    <s v="INNVEXT"/>
    <n v="2278"/>
  </r>
  <r>
    <x v="19"/>
    <s v="Byr sparisj. 762174 net"/>
    <d v="2017-01-01T00:00:00"/>
    <n v="0"/>
    <s v="flutt frá fyrr ári"/>
    <m/>
    <n v="1230107"/>
  </r>
  <r>
    <x v="20"/>
    <s v="Útistandandi framlög"/>
    <d v="2017-12-08T00:00:00"/>
    <n v="159"/>
    <s v="Arion banki - styrktarnefnd"/>
    <m/>
    <n v="150000"/>
  </r>
  <r>
    <x v="21"/>
    <s v="Matarmiðar"/>
    <d v="2017-12-30T00:00:00"/>
    <n v="70"/>
    <s v="Birgðir matarkort 31.12.17 - 137x5000"/>
    <m/>
    <n v="-685000"/>
  </r>
  <r>
    <x v="21"/>
    <s v="Matarmiðar"/>
    <d v="2017-12-30T00:00:00"/>
    <n v="70"/>
    <s v="Birgðir matarkort 31.12.17 - 33 x 10000"/>
    <m/>
    <n v="330000"/>
  </r>
  <r>
    <x v="21"/>
    <s v="Matarmiðar"/>
    <d v="2017-12-30T00:00:00"/>
    <n v="71"/>
    <s v="Birgðir matarkort 31.12.17 eftirst. "/>
    <m/>
    <n v="100000"/>
  </r>
  <r>
    <x v="21"/>
    <s v="Matarmiðar"/>
    <d v="2017-01-01T00:00:00"/>
    <n v="0"/>
    <s v="flutt frá fyrr ári"/>
    <m/>
    <n v="685000"/>
  </r>
  <r>
    <x v="22"/>
    <s v="Óráðstafað eigið fé 01.01."/>
    <d v="2017-01-01T00:00:00"/>
    <n v="0"/>
    <s v="flutt frá fyrr ári"/>
    <m/>
    <n v="-13853563"/>
  </r>
  <r>
    <x v="23"/>
    <s v="Ógreiddir ýmsir reikningar"/>
    <d v="2017-01-13T00:00:00"/>
    <n v="3"/>
    <s v="John Lindsay hf."/>
    <s v="REIKN."/>
    <n v="137197"/>
  </r>
  <r>
    <x v="23"/>
    <s v="Ógreiddir ýmsir reikningar"/>
    <d v="2017-01-16T00:00:00"/>
    <n v="4"/>
    <s v="Mjólkursamsalan ehf."/>
    <s v="MILLIF."/>
    <n v="131673"/>
  </r>
  <r>
    <x v="23"/>
    <s v="Ógreiddir ýmsir reikningar"/>
    <d v="2017-01-20T00:00:00"/>
    <n v="5"/>
    <s v="Hagkaup"/>
    <s v="INNHÞJ"/>
    <n v="129102"/>
  </r>
  <r>
    <x v="23"/>
    <s v="Ógreiddir ýmsir reikningar"/>
    <d v="2017-01-20T00:00:00"/>
    <n v="6"/>
    <s v="Ísfugl ehf."/>
    <s v="INNH."/>
    <n v="165478"/>
  </r>
  <r>
    <x v="23"/>
    <s v="Ógreiddir ýmsir reikningar"/>
    <d v="2017-01-31T00:00:00"/>
    <n v="89"/>
    <s v="Síminn hf."/>
    <s v="SÍMI"/>
    <n v="16671"/>
  </r>
  <r>
    <x v="23"/>
    <s v="Ógreiddir ýmsir reikningar"/>
    <d v="2017-01-01T00:00:00"/>
    <n v="0"/>
    <s v="flutt frá fyrr ári"/>
    <m/>
    <n v="-579946"/>
  </r>
  <r>
    <x v="23"/>
    <s v="Ógreiddir ýmsir reikningar"/>
    <d v="2017-12-31T00:00:00"/>
    <n v="157"/>
    <s v="Ógreiddir reikningar 31.12.17"/>
    <m/>
    <n v="-610377"/>
  </r>
  <r>
    <x v="23"/>
    <s v="Ógreiddir ýmsir reikningar"/>
    <d v="2017-12-31T00:00:00"/>
    <n v="158"/>
    <s v="Lr. Gamall munur"/>
    <m/>
    <n v="-175"/>
  </r>
  <r>
    <x v="24"/>
    <s v="Ymislegt - eftir að finna út"/>
    <d v="2017-12-15T00:00:00"/>
    <n v="50"/>
    <s v="Guðrún Björg Tómasdóttir - kemur til baka 28.13"/>
    <s v="MILLIF."/>
    <n v="11600"/>
  </r>
  <r>
    <x v="24"/>
    <s v="Ymislegt - eftir að finna út"/>
    <d v="2017-12-28T00:00:00"/>
    <n v="64"/>
    <s v="Guðrún Björg Tómasdóttir - lr. v/15.12"/>
    <m/>
    <n v="-11600"/>
  </r>
  <r>
    <x v="24"/>
    <s v="Ymislegt - eftir að finna út"/>
    <d v="2017-01-19T00:00:00"/>
    <n v="88"/>
    <s v="GÓÐI HIRÐIRINN - Ath. innl. GÞ 1.2.17"/>
    <m/>
    <n v="2500"/>
  </r>
  <r>
    <x v="24"/>
    <s v="Ymislegt - eftir að finna út"/>
    <d v="2017-02-01T00:00:00"/>
    <n v="90"/>
    <s v="Guðrún Þórarinsdóttir  sjá fskj. 88 Góði H."/>
    <m/>
    <n v="-2500"/>
  </r>
</pivotCacheRecords>
</file>

<file path=xl/pivotCache/pivotCacheRecords2.xml><?xml version="1.0" encoding="utf-8"?>
<pivotCacheRecords xmlns="http://schemas.openxmlformats.org/spreadsheetml/2006/main" xmlns:r="http://schemas.openxmlformats.org/officeDocument/2006/relationships" count="51">
  <r>
    <x v="0"/>
    <n v="2000000"/>
  </r>
  <r>
    <x v="1"/>
    <n v="1000000"/>
  </r>
  <r>
    <x v="2"/>
    <n v="600000"/>
  </r>
  <r>
    <x v="3"/>
    <n v="500000"/>
  </r>
  <r>
    <x v="4"/>
    <n v="400000"/>
  </r>
  <r>
    <x v="5"/>
    <n v="200000"/>
  </r>
  <r>
    <x v="6"/>
    <n v="150000"/>
  </r>
  <r>
    <x v="7"/>
    <n v="150000"/>
  </r>
  <r>
    <x v="8"/>
    <n v="100000"/>
  </r>
  <r>
    <x v="9"/>
    <n v="100000"/>
  </r>
  <r>
    <x v="10"/>
    <n v="100000"/>
  </r>
  <r>
    <x v="11"/>
    <n v="100000"/>
  </r>
  <r>
    <x v="12"/>
    <n v="50000"/>
  </r>
  <r>
    <x v="13"/>
    <n v="50000"/>
  </r>
  <r>
    <x v="14"/>
    <n v="50000"/>
  </r>
  <r>
    <x v="15"/>
    <n v="50000"/>
  </r>
  <r>
    <x v="16"/>
    <n v="30000"/>
  </r>
  <r>
    <x v="17"/>
    <n v="25000"/>
  </r>
  <r>
    <x v="18"/>
    <n v="25000"/>
  </r>
  <r>
    <x v="19"/>
    <n v="20000"/>
  </r>
  <r>
    <x v="20"/>
    <n v="20000"/>
  </r>
  <r>
    <x v="21"/>
    <n v="10000"/>
  </r>
  <r>
    <x v="22"/>
    <n v="10000"/>
  </r>
  <r>
    <x v="23"/>
    <n v="10000"/>
  </r>
  <r>
    <x v="24"/>
    <n v="7000"/>
  </r>
  <r>
    <x v="25"/>
    <n v="6000"/>
  </r>
  <r>
    <x v="25"/>
    <n v="5500"/>
  </r>
  <r>
    <x v="25"/>
    <n v="5500"/>
  </r>
  <r>
    <x v="25"/>
    <n v="5000"/>
  </r>
  <r>
    <x v="25"/>
    <n v="5000"/>
  </r>
  <r>
    <x v="25"/>
    <n v="5000"/>
  </r>
  <r>
    <x v="25"/>
    <n v="5000"/>
  </r>
  <r>
    <x v="25"/>
    <n v="5000"/>
  </r>
  <r>
    <x v="25"/>
    <n v="5000"/>
  </r>
  <r>
    <x v="25"/>
    <n v="5000"/>
  </r>
  <r>
    <x v="25"/>
    <n v="5000"/>
  </r>
  <r>
    <x v="26"/>
    <n v="5000"/>
  </r>
  <r>
    <x v="27"/>
    <n v="5000"/>
  </r>
  <r>
    <x v="28"/>
    <n v="2000"/>
  </r>
  <r>
    <x v="29"/>
    <n v="1000"/>
  </r>
  <r>
    <x v="29"/>
    <n v="1000"/>
  </r>
  <r>
    <x v="29"/>
    <n v="1000"/>
  </r>
  <r>
    <x v="29"/>
    <n v="1000"/>
  </r>
  <r>
    <x v="29"/>
    <n v="1000"/>
  </r>
  <r>
    <x v="29"/>
    <n v="1000"/>
  </r>
  <r>
    <x v="29"/>
    <n v="1000"/>
  </r>
  <r>
    <x v="29"/>
    <n v="1000"/>
  </r>
  <r>
    <x v="29"/>
    <n v="1000"/>
  </r>
  <r>
    <x v="29"/>
    <n v="1000"/>
  </r>
  <r>
    <x v="29"/>
    <n v="1000"/>
  </r>
  <r>
    <x v="29"/>
    <n v="1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K7:L38" firstHeaderRow="1" firstDataRow="1" firstDataCol="1"/>
  <pivotFields count="2">
    <pivotField axis="axisRow" showAll="0">
      <items count="31">
        <item x="7"/>
        <item x="27"/>
        <item x="17"/>
        <item x="14"/>
        <item x="22"/>
        <item x="26"/>
        <item x="21"/>
        <item x="20"/>
        <item x="28"/>
        <item x="0"/>
        <item x="8"/>
        <item x="11"/>
        <item x="29"/>
        <item x="18"/>
        <item x="1"/>
        <item x="5"/>
        <item x="13"/>
        <item x="16"/>
        <item x="15"/>
        <item x="24"/>
        <item x="12"/>
        <item x="3"/>
        <item x="2"/>
        <item x="23"/>
        <item x="4"/>
        <item x="9"/>
        <item x="25"/>
        <item x="6"/>
        <item x="19"/>
        <item x="10"/>
        <item t="default"/>
      </items>
    </pivotField>
    <pivotField dataField="1" numFmtId="3" showAll="0"/>
  </pivotFields>
  <rowFields count="1">
    <field x="0"/>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Hreyfing" fld="1"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29" firstHeaderRow="1" firstDataRow="1" firstDataCol="1"/>
  <pivotFields count="7">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numFmtId="168" showAll="0"/>
    <pivotField showAll="0"/>
    <pivotField showAll="0"/>
    <pivotField dataField="1"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um of Hreyfing"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1:P27" firstHeaderRow="1" firstDataRow="1" firstDataCol="1"/>
  <pivotFields count="7">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numFmtId="168" showAll="0"/>
    <pivotField showAll="0"/>
    <pivotField showAll="0"/>
    <pivotField dataField="1"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um of Hreyfing"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55"/>
  <sheetViews>
    <sheetView workbookViewId="0">
      <selection activeCell="C7" sqref="C7"/>
    </sheetView>
  </sheetViews>
  <sheetFormatPr defaultRowHeight="15" x14ac:dyDescent="0.25"/>
  <cols>
    <col min="2" max="2" width="15.5703125" customWidth="1"/>
  </cols>
  <sheetData>
    <row r="3" spans="2:11" x14ac:dyDescent="0.25">
      <c r="B3" t="s">
        <v>15</v>
      </c>
      <c r="C3" s="74" t="s">
        <v>62</v>
      </c>
    </row>
    <row r="4" spans="2:11" x14ac:dyDescent="0.25">
      <c r="B4" t="s">
        <v>16</v>
      </c>
      <c r="C4" s="197" t="s">
        <v>8</v>
      </c>
      <c r="D4" s="197"/>
      <c r="E4" s="197"/>
    </row>
    <row r="5" spans="2:11" x14ac:dyDescent="0.25">
      <c r="B5" t="s">
        <v>14</v>
      </c>
      <c r="C5">
        <v>2018</v>
      </c>
    </row>
    <row r="6" spans="2:11" x14ac:dyDescent="0.25">
      <c r="B6" t="s">
        <v>11</v>
      </c>
      <c r="C6">
        <v>2017</v>
      </c>
    </row>
    <row r="8" spans="2:11" x14ac:dyDescent="0.25">
      <c r="B8" t="s">
        <v>17</v>
      </c>
      <c r="C8" s="24" t="s">
        <v>8</v>
      </c>
      <c r="D8" s="4"/>
      <c r="E8" s="4"/>
      <c r="F8" s="4"/>
      <c r="G8" s="4"/>
      <c r="H8" s="4"/>
      <c r="I8" s="4"/>
      <c r="J8" s="4"/>
      <c r="K8" s="4"/>
    </row>
    <row r="155" spans="2:2" x14ac:dyDescent="0.25">
      <c r="B155" t="s">
        <v>1</v>
      </c>
    </row>
  </sheetData>
  <mergeCells count="1">
    <mergeCell ref="C4:E4"/>
  </mergeCells>
  <phoneticPr fontId="1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46"/>
  <sheetViews>
    <sheetView zoomScale="120" zoomScaleNormal="120" workbookViewId="0">
      <selection activeCell="B18" sqref="B18"/>
    </sheetView>
  </sheetViews>
  <sheetFormatPr defaultRowHeight="12" customHeight="1" x14ac:dyDescent="0.25"/>
  <cols>
    <col min="1" max="1" width="6.42578125" style="108" customWidth="1"/>
    <col min="2" max="2" width="31.85546875" customWidth="1"/>
    <col min="3" max="3" width="13.140625" style="7" customWidth="1"/>
    <col min="4" max="4" width="10.85546875" style="7" customWidth="1"/>
    <col min="5" max="5" width="17.28515625" style="7" customWidth="1"/>
    <col min="6" max="6" width="9.7109375" style="7" customWidth="1"/>
    <col min="7" max="7" width="13.140625" style="7" customWidth="1"/>
    <col min="8" max="8" width="8.7109375" style="3" customWidth="1"/>
    <col min="9" max="9" width="5.28515625" customWidth="1"/>
    <col min="10" max="10" width="14" style="7" customWidth="1"/>
    <col min="11" max="11" width="14.140625" style="7" customWidth="1"/>
    <col min="12" max="12" width="10.5703125" customWidth="1"/>
    <col min="13" max="13" width="13.140625" bestFit="1" customWidth="1"/>
    <col min="14" max="14" width="15.28515625" bestFit="1" customWidth="1"/>
    <col min="15" max="15" width="13.140625" bestFit="1" customWidth="1"/>
    <col min="16" max="16" width="15.7109375" bestFit="1" customWidth="1"/>
  </cols>
  <sheetData>
    <row r="1" spans="1:20" ht="12" customHeight="1" thickBot="1" x14ac:dyDescent="0.3">
      <c r="A1" s="106" t="s">
        <v>9</v>
      </c>
      <c r="B1" s="43" t="s">
        <v>5</v>
      </c>
      <c r="C1" s="44" t="s">
        <v>11</v>
      </c>
      <c r="D1" s="45" t="s">
        <v>10</v>
      </c>
      <c r="E1" s="45" t="s">
        <v>0</v>
      </c>
      <c r="F1" s="45" t="s">
        <v>6</v>
      </c>
      <c r="G1" s="45" t="s">
        <v>7</v>
      </c>
      <c r="H1" s="46" t="s">
        <v>13</v>
      </c>
      <c r="O1" s="176" t="s">
        <v>167</v>
      </c>
      <c r="P1" t="s">
        <v>160</v>
      </c>
      <c r="Q1" s="176"/>
      <c r="R1" s="176"/>
      <c r="S1" s="176"/>
      <c r="T1" s="176"/>
    </row>
    <row r="2" spans="1:20" ht="12" customHeight="1" x14ac:dyDescent="0.25">
      <c r="A2" s="113">
        <v>1110</v>
      </c>
      <c r="B2" s="84" t="s">
        <v>69</v>
      </c>
      <c r="C2" s="85"/>
      <c r="D2" s="7">
        <v>0</v>
      </c>
      <c r="E2" s="7">
        <f>SUMIF(DAGBÓK!F:F,aðalbók!A2,DAGBÓK!H:H)</f>
        <v>-5838000</v>
      </c>
      <c r="F2" s="110">
        <v>0</v>
      </c>
      <c r="G2" s="110">
        <f t="shared" ref="G2:G22" si="0">SUM(C2:F2)</f>
        <v>-5838000</v>
      </c>
      <c r="H2" s="3">
        <f>A2</f>
        <v>1110</v>
      </c>
      <c r="O2" s="192">
        <v>1110</v>
      </c>
      <c r="P2" s="179">
        <v>-9122000</v>
      </c>
    </row>
    <row r="3" spans="1:20" ht="12" customHeight="1" x14ac:dyDescent="0.25">
      <c r="A3" s="113">
        <v>1120</v>
      </c>
      <c r="B3" s="84" t="s">
        <v>71</v>
      </c>
      <c r="C3" s="85"/>
      <c r="D3" s="7">
        <v>0</v>
      </c>
      <c r="E3" s="7">
        <f>SUMIF(DAGBÓK!F:F,aðalbók!A3,DAGBÓK!H:H)</f>
        <v>-522698</v>
      </c>
      <c r="F3" s="110">
        <v>0</v>
      </c>
      <c r="G3" s="110">
        <f t="shared" si="0"/>
        <v>-522698</v>
      </c>
      <c r="H3" s="3">
        <f t="shared" ref="H3:H32" si="1">A3</f>
        <v>1120</v>
      </c>
      <c r="O3" s="192">
        <v>1120</v>
      </c>
      <c r="P3" s="179">
        <v>-526049</v>
      </c>
    </row>
    <row r="4" spans="1:20" ht="12" customHeight="1" x14ac:dyDescent="0.25">
      <c r="A4" s="113">
        <v>2520</v>
      </c>
      <c r="B4" s="84" t="s">
        <v>73</v>
      </c>
      <c r="C4" s="85"/>
      <c r="D4" s="7">
        <v>0</v>
      </c>
      <c r="E4" s="7">
        <f>SUMIF(DAGBÓK!F:F,aðalbók!A4,DAGBÓK!H:H)</f>
        <v>4950000</v>
      </c>
      <c r="F4" s="110">
        <v>0</v>
      </c>
      <c r="G4" s="110">
        <f t="shared" si="0"/>
        <v>4950000</v>
      </c>
      <c r="H4" s="3">
        <f t="shared" si="1"/>
        <v>2520</v>
      </c>
      <c r="M4" s="74"/>
      <c r="N4" s="7"/>
      <c r="O4" s="192">
        <v>2520</v>
      </c>
      <c r="P4" s="179">
        <v>7775000</v>
      </c>
    </row>
    <row r="5" spans="1:20" ht="12" customHeight="1" x14ac:dyDescent="0.25">
      <c r="A5" s="114">
        <v>2530</v>
      </c>
      <c r="B5" s="84" t="s">
        <v>75</v>
      </c>
      <c r="C5" s="85"/>
      <c r="D5" s="7">
        <v>0</v>
      </c>
      <c r="E5" s="7">
        <f>SUMIF(DAGBÓK!F:F,aðalbók!A5,DAGBÓK!H:H)</f>
        <v>1700384</v>
      </c>
      <c r="F5" s="110">
        <v>0</v>
      </c>
      <c r="G5" s="110">
        <f t="shared" si="0"/>
        <v>1700384</v>
      </c>
      <c r="H5" s="3">
        <f t="shared" si="1"/>
        <v>2530</v>
      </c>
      <c r="O5" s="192">
        <v>2530</v>
      </c>
      <c r="P5" s="179">
        <v>3650001</v>
      </c>
    </row>
    <row r="6" spans="1:20" s="74" customFormat="1" ht="12" customHeight="1" x14ac:dyDescent="0.25">
      <c r="A6" s="107" t="s">
        <v>76</v>
      </c>
      <c r="B6" s="84" t="s">
        <v>77</v>
      </c>
      <c r="C6" s="85"/>
      <c r="D6" s="79">
        <v>0</v>
      </c>
      <c r="E6" s="7">
        <f>SUMIF(DAGBÓK!F:F,aðalbók!A6,DAGBÓK!H:H)</f>
        <v>0</v>
      </c>
      <c r="F6" s="110">
        <v>0</v>
      </c>
      <c r="G6" s="110">
        <f t="shared" si="0"/>
        <v>0</v>
      </c>
      <c r="H6" s="3" t="str">
        <f t="shared" si="1"/>
        <v>2600</v>
      </c>
      <c r="J6" s="7"/>
      <c r="K6" s="7"/>
      <c r="M6"/>
      <c r="N6"/>
      <c r="O6" s="192">
        <v>3340</v>
      </c>
      <c r="P6" s="179">
        <v>25594</v>
      </c>
    </row>
    <row r="7" spans="1:20" ht="12" customHeight="1" x14ac:dyDescent="0.25">
      <c r="A7" s="113">
        <v>3340</v>
      </c>
      <c r="B7" s="84" t="s">
        <v>79</v>
      </c>
      <c r="C7" s="85"/>
      <c r="D7" s="7">
        <v>0</v>
      </c>
      <c r="E7" s="7">
        <f>SUMIF(DAGBÓK!F:F,aðalbók!A7,DAGBÓK!H:H)</f>
        <v>70738</v>
      </c>
      <c r="F7" s="110">
        <v>0</v>
      </c>
      <c r="G7" s="7">
        <f t="shared" si="0"/>
        <v>70738</v>
      </c>
      <c r="H7" s="3">
        <f t="shared" si="1"/>
        <v>3340</v>
      </c>
      <c r="O7" s="192">
        <v>3350</v>
      </c>
      <c r="P7" s="179">
        <v>4645</v>
      </c>
    </row>
    <row r="8" spans="1:20" ht="12" customHeight="1" x14ac:dyDescent="0.25">
      <c r="A8" s="114">
        <v>3350</v>
      </c>
      <c r="B8" s="84" t="s">
        <v>81</v>
      </c>
      <c r="C8" s="85"/>
      <c r="D8" s="7">
        <v>0</v>
      </c>
      <c r="E8" s="7">
        <f>SUMIF(DAGBÓK!F:F,aðalbók!A8,DAGBÓK!H:H)</f>
        <v>0</v>
      </c>
      <c r="F8" s="110">
        <v>0</v>
      </c>
      <c r="G8" s="7">
        <f t="shared" si="0"/>
        <v>0</v>
      </c>
      <c r="H8" s="3">
        <f t="shared" si="1"/>
        <v>3350</v>
      </c>
      <c r="L8" s="7"/>
      <c r="O8" s="192">
        <v>4150</v>
      </c>
      <c r="P8" s="179">
        <v>12817</v>
      </c>
    </row>
    <row r="9" spans="1:20" s="74" customFormat="1" ht="12" customHeight="1" x14ac:dyDescent="0.25">
      <c r="A9" s="114">
        <v>4150</v>
      </c>
      <c r="B9" s="84" t="s">
        <v>59</v>
      </c>
      <c r="C9" s="85"/>
      <c r="D9" s="7">
        <v>0</v>
      </c>
      <c r="E9" s="7">
        <f>SUMIF(DAGBÓK!F:F,aðalbók!A9,DAGBÓK!H:H)</f>
        <v>7793</v>
      </c>
      <c r="F9" s="110">
        <v>0</v>
      </c>
      <c r="G9" s="7">
        <f t="shared" si="0"/>
        <v>7793</v>
      </c>
      <c r="H9" s="3">
        <f t="shared" si="1"/>
        <v>4150</v>
      </c>
      <c r="J9" s="7"/>
      <c r="K9" s="7"/>
      <c r="L9" s="7"/>
      <c r="M9"/>
      <c r="N9"/>
      <c r="O9" s="192">
        <v>4160</v>
      </c>
      <c r="P9" s="179">
        <v>895</v>
      </c>
    </row>
    <row r="10" spans="1:20" s="68" customFormat="1" ht="12" customHeight="1" x14ac:dyDescent="0.25">
      <c r="A10" s="107" t="s">
        <v>83</v>
      </c>
      <c r="B10" s="84" t="s">
        <v>84</v>
      </c>
      <c r="C10" s="85"/>
      <c r="D10" s="7">
        <v>0</v>
      </c>
      <c r="E10" s="7">
        <f>SUMIF(DAGBÓK!F:F,aðalbók!A10,DAGBÓK!H:H)</f>
        <v>0</v>
      </c>
      <c r="F10" s="110">
        <v>0</v>
      </c>
      <c r="G10" s="7">
        <f t="shared" si="0"/>
        <v>0</v>
      </c>
      <c r="H10" s="3" t="str">
        <f t="shared" si="1"/>
        <v>4160</v>
      </c>
      <c r="J10" s="7"/>
      <c r="K10" s="7"/>
      <c r="M10"/>
      <c r="N10"/>
      <c r="O10" s="192">
        <v>4410</v>
      </c>
      <c r="P10" s="179">
        <v>123601</v>
      </c>
    </row>
    <row r="11" spans="1:20" s="74" customFormat="1" ht="12" customHeight="1" x14ac:dyDescent="0.25">
      <c r="A11" s="107">
        <v>4301</v>
      </c>
      <c r="B11" s="84" t="s">
        <v>120</v>
      </c>
      <c r="C11" s="85"/>
      <c r="D11" s="7">
        <v>0</v>
      </c>
      <c r="E11" s="7">
        <f>SUMIF(DAGBÓK!F:F,aðalbók!A11,DAGBÓK!H:H)</f>
        <v>0</v>
      </c>
      <c r="F11" s="110">
        <v>0</v>
      </c>
      <c r="G11" s="7">
        <f t="shared" si="0"/>
        <v>0</v>
      </c>
      <c r="H11" s="3">
        <v>4301</v>
      </c>
      <c r="J11" s="7"/>
      <c r="K11" s="7"/>
      <c r="M11"/>
      <c r="N11"/>
      <c r="O11" s="192">
        <v>4460</v>
      </c>
      <c r="P11" s="179">
        <v>56300</v>
      </c>
    </row>
    <row r="12" spans="1:20" s="68" customFormat="1" ht="12" customHeight="1" x14ac:dyDescent="0.25">
      <c r="A12" s="114">
        <v>4410</v>
      </c>
      <c r="B12" s="84" t="s">
        <v>86</v>
      </c>
      <c r="C12" s="85"/>
      <c r="D12" s="7">
        <v>0</v>
      </c>
      <c r="E12" s="7">
        <f>SUMIF(DAGBÓK!F:F,aðalbók!A12,DAGBÓK!H:H)</f>
        <v>124384</v>
      </c>
      <c r="F12" s="110">
        <v>0</v>
      </c>
      <c r="G12" s="7">
        <f t="shared" si="0"/>
        <v>124384</v>
      </c>
      <c r="H12" s="3">
        <f t="shared" si="1"/>
        <v>4410</v>
      </c>
      <c r="J12" s="7"/>
      <c r="K12" s="7"/>
      <c r="M12"/>
      <c r="N12"/>
      <c r="O12" s="192">
        <v>4520</v>
      </c>
      <c r="P12" s="179">
        <v>129580</v>
      </c>
    </row>
    <row r="13" spans="1:20" ht="11.25" customHeight="1" x14ac:dyDescent="0.25">
      <c r="A13" s="113">
        <v>4460</v>
      </c>
      <c r="B13" s="84" t="s">
        <v>88</v>
      </c>
      <c r="C13" s="85"/>
      <c r="D13" s="7">
        <v>0</v>
      </c>
      <c r="E13" s="7">
        <f>SUMIF(DAGBÓK!F:F,aðalbók!A13,DAGBÓK!H:H)</f>
        <v>47589</v>
      </c>
      <c r="F13" s="110">
        <v>0</v>
      </c>
      <c r="G13" s="7">
        <f t="shared" si="0"/>
        <v>47589</v>
      </c>
      <c r="H13" s="3">
        <f t="shared" si="1"/>
        <v>4460</v>
      </c>
      <c r="O13" s="192">
        <v>4530</v>
      </c>
      <c r="P13" s="179">
        <v>3000</v>
      </c>
    </row>
    <row r="14" spans="1:20" s="74" customFormat="1" ht="12" customHeight="1" x14ac:dyDescent="0.25">
      <c r="A14" s="113">
        <v>4520</v>
      </c>
      <c r="B14" s="84" t="s">
        <v>125</v>
      </c>
      <c r="C14" s="85"/>
      <c r="D14" s="7">
        <v>0</v>
      </c>
      <c r="E14" s="7">
        <f>SUMIF(DAGBÓK!F:F,aðalbók!A14,DAGBÓK!H:H)</f>
        <v>127782</v>
      </c>
      <c r="F14" s="110">
        <v>0</v>
      </c>
      <c r="G14" s="7">
        <f t="shared" ref="G14:G19" si="2">SUM(C14:F14)</f>
        <v>127782</v>
      </c>
      <c r="H14" s="3">
        <f t="shared" ref="H14:H17" si="3">A14</f>
        <v>4520</v>
      </c>
      <c r="J14" s="7"/>
      <c r="K14" s="7"/>
      <c r="M14"/>
      <c r="N14"/>
      <c r="O14" s="192">
        <v>4540</v>
      </c>
      <c r="P14" s="179">
        <v>194820</v>
      </c>
    </row>
    <row r="15" spans="1:20" s="74" customFormat="1" ht="12" customHeight="1" x14ac:dyDescent="0.25">
      <c r="A15" s="114">
        <v>4530</v>
      </c>
      <c r="B15" s="84" t="s">
        <v>128</v>
      </c>
      <c r="C15" s="85"/>
      <c r="D15" s="7">
        <v>0</v>
      </c>
      <c r="E15" s="7">
        <f>SUMIF(DAGBÓK!F:F,aðalbók!A15,DAGBÓK!H:H)</f>
        <v>35900</v>
      </c>
      <c r="F15" s="110">
        <v>0</v>
      </c>
      <c r="G15" s="7">
        <f t="shared" si="2"/>
        <v>35900</v>
      </c>
      <c r="H15" s="3">
        <f t="shared" si="3"/>
        <v>4530</v>
      </c>
      <c r="J15" s="7"/>
      <c r="K15" s="7"/>
      <c r="M15"/>
      <c r="N15"/>
      <c r="O15" s="192">
        <v>6110</v>
      </c>
      <c r="P15" s="179">
        <v>-129290</v>
      </c>
    </row>
    <row r="16" spans="1:20" s="74" customFormat="1" ht="12" customHeight="1" x14ac:dyDescent="0.25">
      <c r="A16" s="113">
        <v>4540</v>
      </c>
      <c r="B16" s="84" t="s">
        <v>126</v>
      </c>
      <c r="C16" s="85"/>
      <c r="D16" s="7"/>
      <c r="E16" s="7">
        <f>SUMIF(DAGBÓK!F:F,aðalbók!A16,DAGBÓK!H:H)</f>
        <v>81910</v>
      </c>
      <c r="F16" s="110">
        <v>0</v>
      </c>
      <c r="G16" s="7">
        <f t="shared" si="2"/>
        <v>81910</v>
      </c>
      <c r="H16" s="3">
        <f t="shared" si="3"/>
        <v>4540</v>
      </c>
      <c r="J16" s="7"/>
      <c r="K16" s="7"/>
      <c r="M16"/>
      <c r="N16"/>
      <c r="O16" s="192">
        <v>6215</v>
      </c>
      <c r="P16" s="179">
        <v>1625</v>
      </c>
    </row>
    <row r="17" spans="1:16" s="74" customFormat="1" ht="12" customHeight="1" x14ac:dyDescent="0.25">
      <c r="A17" s="107">
        <v>4550</v>
      </c>
      <c r="B17" s="84" t="s">
        <v>156</v>
      </c>
      <c r="C17" s="85"/>
      <c r="D17" s="7"/>
      <c r="E17" s="7">
        <f>SUMIF(DAGBÓK!F:F,aðalbók!A17,DAGBÓK!H:H)</f>
        <v>0</v>
      </c>
      <c r="F17" s="110">
        <v>0</v>
      </c>
      <c r="G17" s="7">
        <f t="shared" si="2"/>
        <v>0</v>
      </c>
      <c r="H17" s="3">
        <f t="shared" si="3"/>
        <v>4550</v>
      </c>
      <c r="J17" s="7"/>
      <c r="K17" s="7"/>
      <c r="M17"/>
      <c r="N17"/>
      <c r="O17" s="192">
        <v>6220</v>
      </c>
      <c r="P17" s="179">
        <v>27082</v>
      </c>
    </row>
    <row r="18" spans="1:16" s="74" customFormat="1" ht="12" customHeight="1" x14ac:dyDescent="0.25">
      <c r="A18" s="114">
        <v>4590</v>
      </c>
      <c r="B18" s="84" t="s">
        <v>89</v>
      </c>
      <c r="C18" s="85"/>
      <c r="D18" s="7">
        <v>0</v>
      </c>
      <c r="E18" s="7">
        <f>SUMIF(DAGBÓK!F:F,aðalbók!A18,DAGBÓK!H:H)</f>
        <v>1000000</v>
      </c>
      <c r="F18" s="110">
        <v>0</v>
      </c>
      <c r="G18" s="7">
        <f t="shared" si="2"/>
        <v>1000000</v>
      </c>
      <c r="H18" s="3">
        <f t="shared" si="1"/>
        <v>4590</v>
      </c>
      <c r="J18" s="7"/>
      <c r="K18" s="7"/>
      <c r="M18"/>
      <c r="N18"/>
      <c r="O18" s="192">
        <v>7810</v>
      </c>
      <c r="P18" s="179">
        <v>7792110</v>
      </c>
    </row>
    <row r="19" spans="1:16" s="74" customFormat="1" ht="12" customHeight="1" x14ac:dyDescent="0.25">
      <c r="A19" s="114">
        <v>6110</v>
      </c>
      <c r="B19" s="84" t="s">
        <v>60</v>
      </c>
      <c r="C19" s="85"/>
      <c r="D19" s="7">
        <v>0</v>
      </c>
      <c r="E19" s="7">
        <f>SUMIF(DAGBÓK!F:F,aðalbók!A19,DAGBÓK!H:H)</f>
        <v>-67565</v>
      </c>
      <c r="F19" s="110">
        <v>0</v>
      </c>
      <c r="G19" s="7">
        <f t="shared" si="2"/>
        <v>-67565</v>
      </c>
      <c r="H19" s="3">
        <f t="shared" si="1"/>
        <v>6110</v>
      </c>
      <c r="J19" s="7"/>
      <c r="K19" s="7"/>
      <c r="M19"/>
      <c r="N19"/>
      <c r="O19" s="192">
        <v>7815</v>
      </c>
      <c r="P19" s="179">
        <v>2400589</v>
      </c>
    </row>
    <row r="20" spans="1:16" ht="12" customHeight="1" x14ac:dyDescent="0.25">
      <c r="A20" s="113">
        <v>6215</v>
      </c>
      <c r="B20" s="84" t="s">
        <v>92</v>
      </c>
      <c r="C20" s="85"/>
      <c r="D20" s="7">
        <v>0</v>
      </c>
      <c r="E20" s="7">
        <f>SUMIF(DAGBÓK!F:F,aðalbók!A20,DAGBÓK!H:H)</f>
        <v>1883</v>
      </c>
      <c r="F20" s="110">
        <v>0</v>
      </c>
      <c r="G20" s="7">
        <f t="shared" si="0"/>
        <v>1883</v>
      </c>
      <c r="H20" s="3">
        <f t="shared" si="1"/>
        <v>6215</v>
      </c>
      <c r="O20" s="192">
        <v>7820</v>
      </c>
      <c r="P20" s="179">
        <v>207896</v>
      </c>
    </row>
    <row r="21" spans="1:16" ht="12" customHeight="1" x14ac:dyDescent="0.25">
      <c r="A21" s="113">
        <v>6220</v>
      </c>
      <c r="B21" s="84" t="s">
        <v>94</v>
      </c>
      <c r="C21" s="85"/>
      <c r="D21" s="7">
        <v>0</v>
      </c>
      <c r="E21" s="7">
        <f>SUMIF(DAGBÓK!F:F,aðalbók!A21,DAGBÓK!H:H)</f>
        <v>14859</v>
      </c>
      <c r="F21" s="110">
        <v>0</v>
      </c>
      <c r="G21" s="7">
        <f t="shared" si="0"/>
        <v>14859</v>
      </c>
      <c r="H21" s="3">
        <f t="shared" si="1"/>
        <v>6220</v>
      </c>
      <c r="O21" s="192">
        <v>7830</v>
      </c>
      <c r="P21" s="179">
        <v>1255724</v>
      </c>
    </row>
    <row r="22" spans="1:16" s="74" customFormat="1" ht="12" customHeight="1" x14ac:dyDescent="0.25">
      <c r="A22" s="107">
        <v>9999</v>
      </c>
      <c r="B22" s="84" t="s">
        <v>155</v>
      </c>
      <c r="C22" s="85"/>
      <c r="D22" s="7">
        <v>0</v>
      </c>
      <c r="E22" s="7">
        <f>SUMIF(DAGBÓK!F:F,aðalbók!A22,DAGBÓK!H:H)</f>
        <v>0</v>
      </c>
      <c r="F22" s="110">
        <v>0</v>
      </c>
      <c r="G22" s="7">
        <f t="shared" si="0"/>
        <v>0</v>
      </c>
      <c r="H22" s="3">
        <f t="shared" si="1"/>
        <v>9999</v>
      </c>
      <c r="J22" s="7"/>
      <c r="K22" s="7"/>
      <c r="M22"/>
      <c r="N22"/>
      <c r="O22" s="192">
        <v>7835</v>
      </c>
      <c r="P22" s="179">
        <v>150000</v>
      </c>
    </row>
    <row r="23" spans="1:16" ht="12" customHeight="1" x14ac:dyDescent="0.25">
      <c r="A23" s="113">
        <v>7810</v>
      </c>
      <c r="B23" s="84" t="s">
        <v>95</v>
      </c>
      <c r="C23" s="162">
        <f>DAGBÓK!H6</f>
        <v>7792110</v>
      </c>
      <c r="D23" s="7">
        <v>0</v>
      </c>
      <c r="E23" s="163">
        <f>SUMIF(DAGBÓK!F:F,aðalbók!A23,DAGBÓK!H:H)</f>
        <v>3727775</v>
      </c>
      <c r="F23" s="110">
        <v>0</v>
      </c>
      <c r="G23" s="196">
        <f>E23</f>
        <v>3727775</v>
      </c>
      <c r="H23" s="3">
        <f t="shared" si="1"/>
        <v>7810</v>
      </c>
      <c r="J23" s="16">
        <v>7792110</v>
      </c>
      <c r="K23" s="16">
        <f>G23-J23</f>
        <v>-4064335</v>
      </c>
      <c r="M23" s="170">
        <f>C23-E23</f>
        <v>4064335</v>
      </c>
      <c r="O23" s="192">
        <v>7840</v>
      </c>
      <c r="P23" s="179">
        <v>430000</v>
      </c>
    </row>
    <row r="24" spans="1:16" ht="12" customHeight="1" x14ac:dyDescent="0.25">
      <c r="A24" s="125">
        <v>7815</v>
      </c>
      <c r="B24" s="123" t="s">
        <v>97</v>
      </c>
      <c r="C24" s="163">
        <f>DAGBÓK!H8</f>
        <v>2400589</v>
      </c>
      <c r="D24" s="110">
        <v>0</v>
      </c>
      <c r="E24" s="163">
        <f>SUMIF(DAGBÓK!F:F,aðalbók!A24,DAGBÓK!H:H)</f>
        <v>5704228</v>
      </c>
      <c r="F24" s="110">
        <v>0</v>
      </c>
      <c r="G24" s="196">
        <f t="shared" ref="G24:G32" si="4">E24</f>
        <v>5704228</v>
      </c>
      <c r="H24" s="124">
        <f t="shared" si="1"/>
        <v>7815</v>
      </c>
      <c r="J24" s="16">
        <v>2400589</v>
      </c>
      <c r="K24" s="16">
        <f t="shared" ref="K24:K28" si="5">G24-J24</f>
        <v>3303639</v>
      </c>
      <c r="O24" s="192">
        <v>8400</v>
      </c>
      <c r="P24" s="179">
        <v>-13853563</v>
      </c>
    </row>
    <row r="25" spans="1:16" ht="12" customHeight="1" x14ac:dyDescent="0.25">
      <c r="A25" s="114">
        <v>7820</v>
      </c>
      <c r="B25" s="84" t="s">
        <v>98</v>
      </c>
      <c r="C25" s="162">
        <f>DAGBÓK!H7</f>
        <v>207896</v>
      </c>
      <c r="D25" s="7">
        <v>0</v>
      </c>
      <c r="E25" s="163">
        <f>SUMIF(DAGBÓK!F:F,aðalbók!A25,DAGBÓK!H:H)</f>
        <v>267663</v>
      </c>
      <c r="F25" s="110">
        <v>0</v>
      </c>
      <c r="G25" s="196">
        <f t="shared" si="4"/>
        <v>267663</v>
      </c>
      <c r="H25" s="3">
        <f t="shared" si="1"/>
        <v>7820</v>
      </c>
      <c r="J25" s="16">
        <v>207896</v>
      </c>
      <c r="K25" s="16">
        <f t="shared" si="5"/>
        <v>59767</v>
      </c>
      <c r="O25" s="192">
        <v>9350</v>
      </c>
      <c r="P25" s="179">
        <v>-610377</v>
      </c>
    </row>
    <row r="26" spans="1:16" s="68" customFormat="1" ht="12" customHeight="1" x14ac:dyDescent="0.25">
      <c r="A26" s="122">
        <v>7830</v>
      </c>
      <c r="B26" s="123" t="s">
        <v>99</v>
      </c>
      <c r="C26" s="163">
        <f>DAGBÓK!H9</f>
        <v>1255724</v>
      </c>
      <c r="D26" s="110">
        <v>0</v>
      </c>
      <c r="E26" s="163">
        <f>SUMIF(DAGBÓK!F:F,aðalbók!A26,DAGBÓK!H:H)</f>
        <v>300</v>
      </c>
      <c r="F26" s="110">
        <v>0</v>
      </c>
      <c r="G26" s="196">
        <f t="shared" si="4"/>
        <v>300</v>
      </c>
      <c r="H26" s="124">
        <f t="shared" si="1"/>
        <v>7830</v>
      </c>
      <c r="J26" s="16">
        <v>1255724</v>
      </c>
      <c r="K26" s="16">
        <f t="shared" si="5"/>
        <v>-1255424</v>
      </c>
      <c r="M26"/>
      <c r="N26"/>
      <c r="O26" s="192">
        <v>9999</v>
      </c>
      <c r="P26" s="179">
        <v>0</v>
      </c>
    </row>
    <row r="27" spans="1:16" s="68" customFormat="1" ht="12" customHeight="1" x14ac:dyDescent="0.25">
      <c r="A27" s="122">
        <v>7835</v>
      </c>
      <c r="B27" s="123" t="s">
        <v>187</v>
      </c>
      <c r="C27" s="163">
        <v>150000</v>
      </c>
      <c r="D27" s="163"/>
      <c r="E27" s="170">
        <f>SUMIF(DAGBÓK!F:F,aðalbók!A27,DAGBÓK!H:H)</f>
        <v>0</v>
      </c>
      <c r="F27" s="163"/>
      <c r="G27" s="163">
        <f t="shared" si="4"/>
        <v>0</v>
      </c>
      <c r="H27" s="124">
        <v>7835</v>
      </c>
      <c r="I27" s="74"/>
      <c r="J27" s="16"/>
      <c r="K27" s="16"/>
      <c r="L27" s="74"/>
      <c r="M27"/>
      <c r="N27"/>
      <c r="O27" s="192" t="s">
        <v>159</v>
      </c>
      <c r="P27" s="179">
        <v>0</v>
      </c>
    </row>
    <row r="28" spans="1:16" s="74" customFormat="1" ht="12" customHeight="1" x14ac:dyDescent="0.25">
      <c r="A28" s="114">
        <v>7840</v>
      </c>
      <c r="B28" s="84" t="s">
        <v>100</v>
      </c>
      <c r="C28" s="162">
        <f>DAGBÓK!H10</f>
        <v>430000</v>
      </c>
      <c r="D28" s="7">
        <v>0</v>
      </c>
      <c r="E28" s="7">
        <f>SUMIF(DAGBÓK!F:F,aðalbók!A28,DAGBÓK!H:H)</f>
        <v>980000</v>
      </c>
      <c r="F28" s="110">
        <v>0</v>
      </c>
      <c r="G28" s="79">
        <f t="shared" si="4"/>
        <v>980000</v>
      </c>
      <c r="H28" s="3">
        <f t="shared" si="1"/>
        <v>7840</v>
      </c>
      <c r="I28" s="68"/>
      <c r="J28" s="7">
        <v>430000</v>
      </c>
      <c r="K28" s="16">
        <f t="shared" si="5"/>
        <v>550000</v>
      </c>
      <c r="L28" s="68"/>
      <c r="M28"/>
      <c r="N28"/>
      <c r="O28"/>
      <c r="P28"/>
    </row>
    <row r="29" spans="1:16" ht="12" customHeight="1" x14ac:dyDescent="0.25">
      <c r="A29" s="107" t="s">
        <v>44</v>
      </c>
      <c r="B29" s="84" t="s">
        <v>101</v>
      </c>
      <c r="C29" s="162">
        <v>0</v>
      </c>
      <c r="D29" s="7">
        <v>0</v>
      </c>
      <c r="E29" s="7">
        <f>SUMIF(DAGBÓK!F:F,aðalbók!A29,DAGBÓK!H:H)</f>
        <v>0</v>
      </c>
      <c r="F29" s="110">
        <v>0</v>
      </c>
      <c r="G29" s="79">
        <f t="shared" si="4"/>
        <v>0</v>
      </c>
      <c r="H29" s="3" t="str">
        <f t="shared" si="1"/>
        <v>7850</v>
      </c>
      <c r="I29" s="74"/>
      <c r="L29" s="74"/>
    </row>
    <row r="30" spans="1:16" ht="12" customHeight="1" x14ac:dyDescent="0.25">
      <c r="A30" s="113">
        <v>8400</v>
      </c>
      <c r="B30" s="84" t="s">
        <v>102</v>
      </c>
      <c r="C30" s="162">
        <f>DAGBÓK!H11</f>
        <v>-11625942</v>
      </c>
      <c r="D30" s="7">
        <v>0</v>
      </c>
      <c r="E30" s="7">
        <f>SUMIF(DAGBÓK!F:F,aðalbók!A30,DAGBÓK!H:H)</f>
        <v>-11625942</v>
      </c>
      <c r="F30" s="110">
        <v>0</v>
      </c>
      <c r="G30" s="79">
        <f t="shared" si="4"/>
        <v>-11625942</v>
      </c>
      <c r="H30" s="3">
        <f t="shared" si="1"/>
        <v>8400</v>
      </c>
    </row>
    <row r="31" spans="1:16" ht="12" customHeight="1" x14ac:dyDescent="0.25">
      <c r="A31" s="114">
        <v>9999</v>
      </c>
      <c r="B31" s="84" t="s">
        <v>103</v>
      </c>
      <c r="C31" s="162">
        <v>0</v>
      </c>
      <c r="D31" s="7">
        <v>0</v>
      </c>
      <c r="E31" s="7">
        <f>SUMIF(DAGBÓK!F:F,aðalbók!A31,DAGBÓK!H:H)</f>
        <v>0</v>
      </c>
      <c r="F31" s="110">
        <v>0</v>
      </c>
      <c r="G31" s="79">
        <f t="shared" si="4"/>
        <v>0</v>
      </c>
      <c r="H31" s="3">
        <f t="shared" si="1"/>
        <v>9999</v>
      </c>
    </row>
    <row r="32" spans="1:16" ht="12" customHeight="1" x14ac:dyDescent="0.25">
      <c r="A32" s="107">
        <v>9350</v>
      </c>
      <c r="B32" s="84" t="s">
        <v>23</v>
      </c>
      <c r="C32" s="162">
        <f>DAGBÓK!H12</f>
        <v>-610377</v>
      </c>
      <c r="D32" s="7">
        <v>0</v>
      </c>
      <c r="E32" s="170">
        <f>SUMIF(DAGBÓK!F:F,aðalbók!A32,DAGBÓK!H:H)</f>
        <v>-788983</v>
      </c>
      <c r="F32" s="110">
        <v>0</v>
      </c>
      <c r="G32" s="79">
        <f t="shared" si="4"/>
        <v>-788983</v>
      </c>
      <c r="H32" s="3">
        <f t="shared" si="1"/>
        <v>9350</v>
      </c>
      <c r="J32" s="7">
        <v>610377</v>
      </c>
      <c r="K32" s="7">
        <f>G32+J32</f>
        <v>-178606</v>
      </c>
      <c r="M32" s="74"/>
      <c r="N32" s="7"/>
    </row>
    <row r="33" spans="2:10" ht="12" customHeight="1" thickBot="1" x14ac:dyDescent="0.3">
      <c r="F33" s="110"/>
      <c r="H33" s="74"/>
      <c r="J33" s="7" t="s">
        <v>185</v>
      </c>
    </row>
    <row r="34" spans="2:10" ht="12" customHeight="1" thickBot="1" x14ac:dyDescent="0.3">
      <c r="C34" s="8">
        <f>SUM(C2:C32)</f>
        <v>0</v>
      </c>
      <c r="D34" s="8">
        <f>SUM(D2:D32)</f>
        <v>0</v>
      </c>
      <c r="E34" s="8">
        <f>SUM(E2:E32)</f>
        <v>0</v>
      </c>
      <c r="F34" s="8">
        <f>SUM(F2:F32)</f>
        <v>0</v>
      </c>
      <c r="G34" s="8">
        <f>SUM(G2:G32)</f>
        <v>0</v>
      </c>
    </row>
    <row r="35" spans="2:10" ht="12" customHeight="1" x14ac:dyDescent="0.25">
      <c r="B35" s="214"/>
      <c r="C35" s="214"/>
    </row>
    <row r="36" spans="2:10" ht="12" customHeight="1" x14ac:dyDescent="0.25">
      <c r="E36" s="7">
        <f>E34/2</f>
        <v>0</v>
      </c>
    </row>
    <row r="39" spans="2:10" ht="12" customHeight="1" x14ac:dyDescent="0.25">
      <c r="C39" s="7">
        <v>1653207</v>
      </c>
    </row>
    <row r="40" spans="2:10" ht="12" customHeight="1" x14ac:dyDescent="0.25">
      <c r="C40" s="7">
        <v>510184</v>
      </c>
    </row>
    <row r="41" spans="2:10" ht="12" customHeight="1" x14ac:dyDescent="0.25">
      <c r="C41" s="7">
        <v>92571</v>
      </c>
    </row>
    <row r="42" spans="2:10" ht="12" customHeight="1" x14ac:dyDescent="0.25">
      <c r="C42" s="7">
        <v>0</v>
      </c>
    </row>
    <row r="43" spans="2:10" ht="12" customHeight="1" x14ac:dyDescent="0.25">
      <c r="C43" s="7">
        <v>15285</v>
      </c>
    </row>
    <row r="44" spans="2:10" ht="12" customHeight="1" x14ac:dyDescent="0.25">
      <c r="C44" s="7">
        <v>36663</v>
      </c>
    </row>
    <row r="45" spans="2:10" ht="12" customHeight="1" x14ac:dyDescent="0.25">
      <c r="C45" s="7">
        <v>30298</v>
      </c>
    </row>
    <row r="46" spans="2:10" ht="12" customHeight="1" x14ac:dyDescent="0.25">
      <c r="C46" s="7">
        <f>SUM(C39:C45)</f>
        <v>2338208</v>
      </c>
    </row>
  </sheetData>
  <mergeCells count="1">
    <mergeCell ref="B35:C35"/>
  </mergeCells>
  <phoneticPr fontId="15" type="noConversion"/>
  <pageMargins left="0.23622047244094491" right="0.23622047244094491" top="0.74803149606299213" bottom="0.74803149606299213" header="0.31496062992125984" footer="0.31496062992125984"/>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417"/>
  <sheetViews>
    <sheetView topLeftCell="A344" workbookViewId="0">
      <selection activeCell="G14" sqref="G14:G372"/>
    </sheetView>
  </sheetViews>
  <sheetFormatPr defaultRowHeight="15" x14ac:dyDescent="0.25"/>
  <cols>
    <col min="1" max="1" width="6.7109375" style="74" customWidth="1"/>
    <col min="2" max="2" width="11.140625" style="74" customWidth="1"/>
    <col min="3" max="3" width="29.85546875" style="74" customWidth="1"/>
    <col min="4" max="4" width="5.85546875" style="194" bestFit="1" customWidth="1"/>
    <col min="5" max="5" width="6.85546875" style="109" bestFit="1" customWidth="1"/>
    <col min="6" max="6" width="14.28515625" style="3" customWidth="1"/>
    <col min="7" max="7" width="24.42578125" style="74" customWidth="1"/>
    <col min="8" max="8" width="12.85546875" style="170" customWidth="1"/>
  </cols>
  <sheetData>
    <row r="1" spans="2:10" s="93" customFormat="1" x14ac:dyDescent="0.25">
      <c r="B1" s="93" t="s">
        <v>132</v>
      </c>
      <c r="D1" s="193"/>
      <c r="E1" s="112"/>
      <c r="F1" s="115"/>
      <c r="H1" s="111"/>
    </row>
    <row r="2" spans="2:10" s="74" customFormat="1" x14ac:dyDescent="0.25">
      <c r="D2" s="194"/>
      <c r="E2" s="109"/>
      <c r="F2" s="3"/>
      <c r="H2" s="170"/>
    </row>
    <row r="3" spans="2:10" s="74" customFormat="1" x14ac:dyDescent="0.25">
      <c r="C3" s="93" t="s">
        <v>158</v>
      </c>
      <c r="D3" s="194"/>
      <c r="E3" s="109"/>
      <c r="F3" s="3"/>
      <c r="H3" s="170"/>
    </row>
    <row r="4" spans="2:10" s="74" customFormat="1" x14ac:dyDescent="0.25">
      <c r="D4" s="194"/>
      <c r="E4" s="109"/>
      <c r="F4" s="3"/>
      <c r="H4" s="170"/>
    </row>
    <row r="5" spans="2:10" x14ac:dyDescent="0.25">
      <c r="B5" s="215" t="s">
        <v>138</v>
      </c>
      <c r="C5" s="216" t="s">
        <v>139</v>
      </c>
      <c r="D5" s="216" t="s">
        <v>191</v>
      </c>
      <c r="E5" s="216" t="s">
        <v>437</v>
      </c>
      <c r="F5" s="216" t="s">
        <v>141</v>
      </c>
      <c r="G5" s="216" t="s">
        <v>142</v>
      </c>
      <c r="H5" s="220" t="s">
        <v>143</v>
      </c>
      <c r="J5" s="74"/>
    </row>
    <row r="6" spans="2:10" s="74" customFormat="1" x14ac:dyDescent="0.25">
      <c r="B6" s="222">
        <v>43101</v>
      </c>
      <c r="C6" s="223" t="s">
        <v>429</v>
      </c>
      <c r="D6" s="224">
        <v>0</v>
      </c>
      <c r="E6" s="224">
        <v>0</v>
      </c>
      <c r="F6" s="225">
        <v>7810</v>
      </c>
      <c r="G6" s="11" t="s">
        <v>427</v>
      </c>
      <c r="H6" s="226">
        <f>7842110-50000</f>
        <v>7792110</v>
      </c>
    </row>
    <row r="7" spans="2:10" s="74" customFormat="1" x14ac:dyDescent="0.25">
      <c r="B7" s="222">
        <v>43101</v>
      </c>
      <c r="C7" s="223" t="s">
        <v>429</v>
      </c>
      <c r="D7" s="224">
        <v>0</v>
      </c>
      <c r="E7" s="224">
        <v>0</v>
      </c>
      <c r="F7" s="225">
        <v>7820</v>
      </c>
      <c r="G7" s="11" t="s">
        <v>425</v>
      </c>
      <c r="H7" s="227">
        <v>207896</v>
      </c>
    </row>
    <row r="8" spans="2:10" s="74" customFormat="1" x14ac:dyDescent="0.25">
      <c r="B8" s="222">
        <v>43101</v>
      </c>
      <c r="C8" s="223" t="s">
        <v>429</v>
      </c>
      <c r="D8" s="224">
        <v>0</v>
      </c>
      <c r="E8" s="224">
        <v>0</v>
      </c>
      <c r="F8" s="225">
        <v>7815</v>
      </c>
      <c r="G8" s="11" t="s">
        <v>426</v>
      </c>
      <c r="H8" s="227">
        <v>2400589</v>
      </c>
    </row>
    <row r="9" spans="2:10" s="74" customFormat="1" x14ac:dyDescent="0.25">
      <c r="B9" s="222">
        <v>43101</v>
      </c>
      <c r="C9" s="223" t="s">
        <v>429</v>
      </c>
      <c r="D9" s="224">
        <v>0</v>
      </c>
      <c r="E9" s="224">
        <v>0</v>
      </c>
      <c r="F9" s="225">
        <v>7830</v>
      </c>
      <c r="G9" s="11" t="s">
        <v>428</v>
      </c>
      <c r="H9" s="227">
        <f>1258005-2281</f>
        <v>1255724</v>
      </c>
      <c r="I9" s="219"/>
    </row>
    <row r="10" spans="2:10" s="74" customFormat="1" x14ac:dyDescent="0.25">
      <c r="B10" s="222">
        <v>43101</v>
      </c>
      <c r="C10" s="223" t="s">
        <v>429</v>
      </c>
      <c r="D10" s="224">
        <v>0</v>
      </c>
      <c r="E10" s="224">
        <v>0</v>
      </c>
      <c r="F10" s="225">
        <v>7840</v>
      </c>
      <c r="G10" s="119" t="s">
        <v>100</v>
      </c>
      <c r="H10" s="228">
        <v>430000</v>
      </c>
      <c r="I10" s="219"/>
    </row>
    <row r="11" spans="2:10" s="74" customFormat="1" x14ac:dyDescent="0.25">
      <c r="B11" s="222">
        <v>43101</v>
      </c>
      <c r="C11" s="223" t="s">
        <v>429</v>
      </c>
      <c r="D11" s="224">
        <v>0</v>
      </c>
      <c r="E11" s="224">
        <v>0</v>
      </c>
      <c r="F11" s="225">
        <v>8400</v>
      </c>
      <c r="G11" s="119" t="s">
        <v>430</v>
      </c>
      <c r="H11" s="228">
        <v>-11625942</v>
      </c>
      <c r="I11" s="219"/>
    </row>
    <row r="12" spans="2:10" s="74" customFormat="1" x14ac:dyDescent="0.25">
      <c r="B12" s="222">
        <v>43101</v>
      </c>
      <c r="C12" s="223" t="s">
        <v>429</v>
      </c>
      <c r="D12" s="224">
        <v>0</v>
      </c>
      <c r="E12" s="224">
        <v>0</v>
      </c>
      <c r="F12" s="225">
        <v>9350</v>
      </c>
      <c r="G12" s="119" t="s">
        <v>23</v>
      </c>
      <c r="H12" s="228">
        <v>-610377</v>
      </c>
      <c r="I12" s="219"/>
    </row>
    <row r="13" spans="2:10" s="74" customFormat="1" x14ac:dyDescent="0.25">
      <c r="B13" s="222">
        <v>43101</v>
      </c>
      <c r="C13" s="223" t="s">
        <v>429</v>
      </c>
      <c r="D13" s="224">
        <v>0</v>
      </c>
      <c r="E13" s="224">
        <v>0</v>
      </c>
      <c r="F13" s="225">
        <v>7835</v>
      </c>
      <c r="G13" s="119" t="s">
        <v>441</v>
      </c>
      <c r="H13" s="229">
        <v>150000</v>
      </c>
      <c r="I13" s="219"/>
    </row>
    <row r="14" spans="2:10" s="74" customFormat="1" x14ac:dyDescent="0.25">
      <c r="B14" s="217" t="s">
        <v>192</v>
      </c>
      <c r="C14" s="74" t="s">
        <v>193</v>
      </c>
      <c r="D14" s="74">
        <v>1</v>
      </c>
      <c r="E14" s="74">
        <v>0</v>
      </c>
      <c r="F14" s="74">
        <v>7810</v>
      </c>
      <c r="G14" s="74" t="s">
        <v>194</v>
      </c>
      <c r="H14" s="170">
        <v>50000</v>
      </c>
    </row>
    <row r="15" spans="2:10" s="74" customFormat="1" x14ac:dyDescent="0.25">
      <c r="B15" s="217" t="s">
        <v>192</v>
      </c>
      <c r="C15" s="74" t="s">
        <v>193</v>
      </c>
      <c r="D15" s="74">
        <v>1</v>
      </c>
      <c r="E15" s="74">
        <v>0</v>
      </c>
      <c r="F15" s="74">
        <v>1110</v>
      </c>
      <c r="G15" s="74" t="s">
        <v>194</v>
      </c>
      <c r="H15" s="170">
        <v>-50000</v>
      </c>
    </row>
    <row r="16" spans="2:10" s="74" customFormat="1" x14ac:dyDescent="0.25">
      <c r="B16" s="217" t="s">
        <v>192</v>
      </c>
      <c r="C16" s="74" t="s">
        <v>145</v>
      </c>
      <c r="D16" s="74">
        <v>2</v>
      </c>
      <c r="E16" s="74">
        <v>0</v>
      </c>
      <c r="F16" s="74">
        <v>7810</v>
      </c>
      <c r="G16" s="74" t="s">
        <v>195</v>
      </c>
      <c r="H16" s="170">
        <v>6000</v>
      </c>
    </row>
    <row r="17" spans="2:10" s="74" customFormat="1" x14ac:dyDescent="0.25">
      <c r="B17" s="217" t="s">
        <v>192</v>
      </c>
      <c r="C17" s="74" t="s">
        <v>145</v>
      </c>
      <c r="D17" s="74">
        <v>2</v>
      </c>
      <c r="E17" s="74">
        <v>0</v>
      </c>
      <c r="F17" s="74">
        <v>1110</v>
      </c>
      <c r="G17" s="74" t="s">
        <v>195</v>
      </c>
      <c r="H17" s="170">
        <v>-6000</v>
      </c>
    </row>
    <row r="18" spans="2:10" s="74" customFormat="1" x14ac:dyDescent="0.25">
      <c r="B18" s="217" t="s">
        <v>196</v>
      </c>
      <c r="C18" s="74" t="s">
        <v>147</v>
      </c>
      <c r="D18" s="74">
        <v>3</v>
      </c>
      <c r="E18" s="74">
        <v>0</v>
      </c>
      <c r="F18" s="74">
        <v>7810</v>
      </c>
      <c r="G18" s="74" t="s">
        <v>197</v>
      </c>
      <c r="H18" s="170">
        <v>1000</v>
      </c>
    </row>
    <row r="19" spans="2:10" s="74" customFormat="1" x14ac:dyDescent="0.25">
      <c r="B19" s="217" t="s">
        <v>196</v>
      </c>
      <c r="C19" s="74" t="s">
        <v>147</v>
      </c>
      <c r="D19" s="74">
        <v>3</v>
      </c>
      <c r="E19" s="74">
        <v>0</v>
      </c>
      <c r="F19" s="74">
        <v>1110</v>
      </c>
      <c r="G19" s="74" t="s">
        <v>197</v>
      </c>
      <c r="H19" s="170">
        <v>-1000</v>
      </c>
    </row>
    <row r="20" spans="2:10" s="74" customFormat="1" x14ac:dyDescent="0.25">
      <c r="B20" s="217" t="s">
        <v>198</v>
      </c>
      <c r="C20" s="74" t="s">
        <v>166</v>
      </c>
      <c r="D20" s="74">
        <v>4</v>
      </c>
      <c r="E20" s="74">
        <v>0</v>
      </c>
      <c r="F20" s="74">
        <v>7810</v>
      </c>
      <c r="G20" s="74" t="s">
        <v>199</v>
      </c>
      <c r="H20" s="170">
        <v>-124004</v>
      </c>
    </row>
    <row r="21" spans="2:10" s="74" customFormat="1" x14ac:dyDescent="0.25">
      <c r="B21" s="217" t="s">
        <v>198</v>
      </c>
      <c r="C21" s="74" t="s">
        <v>166</v>
      </c>
      <c r="D21" s="74">
        <v>4</v>
      </c>
      <c r="E21" s="74">
        <v>0</v>
      </c>
      <c r="F21" s="74">
        <v>9350</v>
      </c>
      <c r="G21" s="74" t="s">
        <v>199</v>
      </c>
      <c r="H21" s="170">
        <v>124004</v>
      </c>
    </row>
    <row r="22" spans="2:10" s="74" customFormat="1" x14ac:dyDescent="0.25">
      <c r="B22" s="217" t="s">
        <v>200</v>
      </c>
      <c r="C22" s="74" t="s">
        <v>201</v>
      </c>
      <c r="D22" s="74">
        <v>5</v>
      </c>
      <c r="E22" s="74">
        <v>0</v>
      </c>
      <c r="F22" s="74">
        <v>7810</v>
      </c>
      <c r="G22" s="74" t="s">
        <v>202</v>
      </c>
      <c r="H22" s="170">
        <v>-7312</v>
      </c>
    </row>
    <row r="23" spans="2:10" x14ac:dyDescent="0.25">
      <c r="B23" s="217" t="s">
        <v>200</v>
      </c>
      <c r="C23" s="74" t="s">
        <v>201</v>
      </c>
      <c r="D23" s="74">
        <v>5</v>
      </c>
      <c r="E23" s="74">
        <v>0</v>
      </c>
      <c r="F23" s="74">
        <v>9350</v>
      </c>
      <c r="G23" s="74" t="s">
        <v>202</v>
      </c>
      <c r="H23" s="170">
        <v>7312</v>
      </c>
      <c r="J23" s="74"/>
    </row>
    <row r="24" spans="2:10" x14ac:dyDescent="0.25">
      <c r="B24" s="217" t="s">
        <v>203</v>
      </c>
      <c r="C24" s="74" t="s">
        <v>204</v>
      </c>
      <c r="D24" s="74">
        <v>6</v>
      </c>
      <c r="E24" s="74">
        <v>0</v>
      </c>
      <c r="F24" s="74">
        <v>7810</v>
      </c>
      <c r="G24" s="74" t="s">
        <v>205</v>
      </c>
      <c r="H24" s="170">
        <v>-56169</v>
      </c>
      <c r="J24" s="74"/>
    </row>
    <row r="25" spans="2:10" x14ac:dyDescent="0.25">
      <c r="B25" s="217" t="s">
        <v>203</v>
      </c>
      <c r="C25" s="74" t="s">
        <v>204</v>
      </c>
      <c r="D25" s="74">
        <v>6</v>
      </c>
      <c r="E25" s="74">
        <v>0</v>
      </c>
      <c r="F25" s="74">
        <v>9350</v>
      </c>
      <c r="G25" s="74" t="s">
        <v>205</v>
      </c>
      <c r="H25" s="170">
        <v>56169</v>
      </c>
    </row>
    <row r="26" spans="2:10" x14ac:dyDescent="0.25">
      <c r="B26" s="217" t="s">
        <v>203</v>
      </c>
      <c r="C26" s="74" t="s">
        <v>204</v>
      </c>
      <c r="D26" s="74">
        <v>7</v>
      </c>
      <c r="E26" s="74">
        <v>0</v>
      </c>
      <c r="F26" s="74">
        <v>7810</v>
      </c>
      <c r="G26" s="74" t="s">
        <v>206</v>
      </c>
      <c r="H26" s="170">
        <v>-862</v>
      </c>
    </row>
    <row r="27" spans="2:10" x14ac:dyDescent="0.25">
      <c r="B27" s="217" t="s">
        <v>203</v>
      </c>
      <c r="C27" s="74" t="s">
        <v>204</v>
      </c>
      <c r="D27" s="74">
        <v>7</v>
      </c>
      <c r="E27" s="74">
        <v>0</v>
      </c>
      <c r="F27" s="74">
        <v>6215</v>
      </c>
      <c r="G27" s="74" t="s">
        <v>206</v>
      </c>
      <c r="H27" s="170">
        <v>862</v>
      </c>
    </row>
    <row r="28" spans="2:10" x14ac:dyDescent="0.25">
      <c r="B28" s="217" t="s">
        <v>203</v>
      </c>
      <c r="C28" s="74" t="s">
        <v>162</v>
      </c>
      <c r="D28" s="74">
        <v>8</v>
      </c>
      <c r="E28" s="74">
        <v>0</v>
      </c>
      <c r="F28" s="74">
        <v>7810</v>
      </c>
      <c r="G28" s="74" t="s">
        <v>207</v>
      </c>
      <c r="H28" s="170">
        <v>-125730</v>
      </c>
    </row>
    <row r="29" spans="2:10" x14ac:dyDescent="0.25">
      <c r="B29" s="217" t="s">
        <v>203</v>
      </c>
      <c r="C29" s="74" t="s">
        <v>162</v>
      </c>
      <c r="D29" s="74">
        <v>8</v>
      </c>
      <c r="E29" s="74">
        <v>0</v>
      </c>
      <c r="F29" s="74">
        <v>9350</v>
      </c>
      <c r="G29" s="74" t="s">
        <v>207</v>
      </c>
      <c r="H29" s="170">
        <v>125730</v>
      </c>
    </row>
    <row r="30" spans="2:10" x14ac:dyDescent="0.25">
      <c r="B30" s="217" t="s">
        <v>203</v>
      </c>
      <c r="C30" s="74" t="s">
        <v>146</v>
      </c>
      <c r="D30" s="74">
        <v>9</v>
      </c>
      <c r="E30" s="74">
        <v>0</v>
      </c>
      <c r="F30" s="74">
        <v>7810</v>
      </c>
      <c r="G30" s="74" t="s">
        <v>208</v>
      </c>
      <c r="H30" s="170">
        <v>-284010</v>
      </c>
    </row>
    <row r="31" spans="2:10" x14ac:dyDescent="0.25">
      <c r="B31" s="217" t="s">
        <v>203</v>
      </c>
      <c r="C31" s="74" t="s">
        <v>146</v>
      </c>
      <c r="D31" s="74">
        <v>9</v>
      </c>
      <c r="E31" s="74">
        <v>0</v>
      </c>
      <c r="F31" s="74">
        <v>9350</v>
      </c>
      <c r="G31" s="74" t="s">
        <v>208</v>
      </c>
      <c r="H31" s="170">
        <v>284010</v>
      </c>
    </row>
    <row r="32" spans="2:10" x14ac:dyDescent="0.25">
      <c r="B32" s="217" t="s">
        <v>209</v>
      </c>
      <c r="C32" s="74" t="s">
        <v>145</v>
      </c>
      <c r="D32" s="74">
        <v>10</v>
      </c>
      <c r="E32" s="74">
        <v>0</v>
      </c>
      <c r="F32" s="74">
        <v>7810</v>
      </c>
      <c r="G32" s="74" t="s">
        <v>195</v>
      </c>
      <c r="H32" s="170">
        <v>5000</v>
      </c>
    </row>
    <row r="33" spans="2:8" x14ac:dyDescent="0.25">
      <c r="B33" s="217" t="s">
        <v>209</v>
      </c>
      <c r="C33" s="74" t="s">
        <v>145</v>
      </c>
      <c r="D33" s="74">
        <v>10</v>
      </c>
      <c r="E33" s="74">
        <v>0</v>
      </c>
      <c r="F33" s="74">
        <v>1110</v>
      </c>
      <c r="G33" s="74" t="s">
        <v>195</v>
      </c>
      <c r="H33" s="170">
        <v>-5000</v>
      </c>
    </row>
    <row r="34" spans="2:8" x14ac:dyDescent="0.25">
      <c r="B34" s="217" t="s">
        <v>210</v>
      </c>
      <c r="C34" s="74" t="s">
        <v>147</v>
      </c>
      <c r="D34" s="74">
        <v>11</v>
      </c>
      <c r="E34" s="74">
        <v>0</v>
      </c>
      <c r="F34" s="74">
        <v>7810</v>
      </c>
      <c r="G34" s="74" t="s">
        <v>197</v>
      </c>
      <c r="H34" s="170">
        <v>1000</v>
      </c>
    </row>
    <row r="35" spans="2:8" x14ac:dyDescent="0.25">
      <c r="B35" s="217" t="s">
        <v>210</v>
      </c>
      <c r="C35" s="74" t="s">
        <v>147</v>
      </c>
      <c r="D35" s="74">
        <v>11</v>
      </c>
      <c r="E35" s="74">
        <v>0</v>
      </c>
      <c r="F35" s="74">
        <v>1110</v>
      </c>
      <c r="G35" s="74" t="s">
        <v>197</v>
      </c>
      <c r="H35" s="170">
        <v>-1000</v>
      </c>
    </row>
    <row r="36" spans="2:8" x14ac:dyDescent="0.25">
      <c r="B36" s="217" t="s">
        <v>211</v>
      </c>
      <c r="C36" s="74" t="s">
        <v>212</v>
      </c>
      <c r="D36" s="74">
        <v>12</v>
      </c>
      <c r="E36" s="74">
        <v>0</v>
      </c>
      <c r="F36" s="74">
        <v>7810</v>
      </c>
      <c r="G36" s="74" t="s">
        <v>213</v>
      </c>
      <c r="H36" s="170">
        <v>150000</v>
      </c>
    </row>
    <row r="37" spans="2:8" x14ac:dyDescent="0.25">
      <c r="B37" s="217" t="s">
        <v>211</v>
      </c>
      <c r="C37" s="74" t="s">
        <v>212</v>
      </c>
      <c r="D37" s="74">
        <v>12</v>
      </c>
      <c r="E37" s="74">
        <v>0</v>
      </c>
      <c r="F37" s="74">
        <v>7835</v>
      </c>
      <c r="G37" s="74" t="s">
        <v>213</v>
      </c>
      <c r="H37" s="170">
        <v>-150000</v>
      </c>
    </row>
    <row r="38" spans="2:8" x14ac:dyDescent="0.25">
      <c r="B38" s="217" t="s">
        <v>214</v>
      </c>
      <c r="C38" s="74" t="s">
        <v>145</v>
      </c>
      <c r="D38" s="74">
        <v>13</v>
      </c>
      <c r="E38" s="74">
        <v>0</v>
      </c>
      <c r="F38" s="74">
        <v>7810</v>
      </c>
      <c r="G38" s="74" t="s">
        <v>195</v>
      </c>
      <c r="H38" s="170">
        <v>5000</v>
      </c>
    </row>
    <row r="39" spans="2:8" s="74" customFormat="1" x14ac:dyDescent="0.25">
      <c r="B39" s="217" t="s">
        <v>214</v>
      </c>
      <c r="C39" s="74" t="s">
        <v>145</v>
      </c>
      <c r="D39" s="74">
        <v>13</v>
      </c>
      <c r="E39" s="74">
        <v>0</v>
      </c>
      <c r="F39" s="74">
        <v>1110</v>
      </c>
      <c r="G39" s="74" t="s">
        <v>195</v>
      </c>
      <c r="H39" s="170">
        <v>-5000</v>
      </c>
    </row>
    <row r="40" spans="2:8" s="74" customFormat="1" x14ac:dyDescent="0.25">
      <c r="B40" s="217" t="s">
        <v>215</v>
      </c>
      <c r="C40" s="74" t="s">
        <v>147</v>
      </c>
      <c r="D40" s="74">
        <v>14</v>
      </c>
      <c r="E40" s="74">
        <v>0</v>
      </c>
      <c r="F40" s="74">
        <v>7810</v>
      </c>
      <c r="G40" s="74" t="s">
        <v>197</v>
      </c>
      <c r="H40" s="170">
        <v>1000</v>
      </c>
    </row>
    <row r="41" spans="2:8" x14ac:dyDescent="0.25">
      <c r="B41" s="217" t="s">
        <v>215</v>
      </c>
      <c r="C41" s="74" t="s">
        <v>147</v>
      </c>
      <c r="D41" s="74">
        <v>14</v>
      </c>
      <c r="E41" s="74">
        <v>0</v>
      </c>
      <c r="F41" s="74">
        <v>1110</v>
      </c>
      <c r="G41" s="74" t="s">
        <v>197</v>
      </c>
      <c r="H41" s="170">
        <v>-1000</v>
      </c>
    </row>
    <row r="42" spans="2:8" x14ac:dyDescent="0.25">
      <c r="B42" s="217" t="s">
        <v>216</v>
      </c>
      <c r="C42" s="74" t="s">
        <v>161</v>
      </c>
      <c r="D42" s="74">
        <v>15</v>
      </c>
      <c r="E42" s="74">
        <v>0</v>
      </c>
      <c r="F42" s="74">
        <v>7810</v>
      </c>
      <c r="G42" s="74" t="s">
        <v>217</v>
      </c>
      <c r="H42" s="170">
        <v>-500000</v>
      </c>
    </row>
    <row r="43" spans="2:8" x14ac:dyDescent="0.25">
      <c r="B43" s="217" t="s">
        <v>216</v>
      </c>
      <c r="C43" s="74" t="s">
        <v>161</v>
      </c>
      <c r="D43" s="74">
        <v>15</v>
      </c>
      <c r="E43" s="74">
        <v>0</v>
      </c>
      <c r="F43" s="74">
        <v>2520</v>
      </c>
      <c r="G43" s="74" t="s">
        <v>217</v>
      </c>
      <c r="H43" s="170">
        <v>500000</v>
      </c>
    </row>
    <row r="44" spans="2:8" x14ac:dyDescent="0.25">
      <c r="B44" s="217" t="s">
        <v>218</v>
      </c>
      <c r="C44" s="74" t="s">
        <v>147</v>
      </c>
      <c r="D44" s="74">
        <v>16</v>
      </c>
      <c r="E44" s="74">
        <v>0</v>
      </c>
      <c r="F44" s="74">
        <v>7810</v>
      </c>
      <c r="G44" s="74" t="s">
        <v>197</v>
      </c>
      <c r="H44" s="170">
        <v>1000</v>
      </c>
    </row>
    <row r="45" spans="2:8" x14ac:dyDescent="0.25">
      <c r="B45" s="217" t="s">
        <v>218</v>
      </c>
      <c r="C45" s="74" t="s">
        <v>147</v>
      </c>
      <c r="D45" s="74">
        <v>16</v>
      </c>
      <c r="E45" s="74">
        <v>0</v>
      </c>
      <c r="F45" s="74">
        <v>1110</v>
      </c>
      <c r="G45" s="74" t="s">
        <v>197</v>
      </c>
      <c r="H45" s="170">
        <v>-1000</v>
      </c>
    </row>
    <row r="46" spans="2:8" x14ac:dyDescent="0.25">
      <c r="B46" s="217" t="s">
        <v>218</v>
      </c>
      <c r="C46" s="74" t="s">
        <v>145</v>
      </c>
      <c r="D46" s="74">
        <v>17</v>
      </c>
      <c r="E46" s="74">
        <v>0</v>
      </c>
      <c r="F46" s="74">
        <v>7810</v>
      </c>
      <c r="G46" s="74" t="s">
        <v>195</v>
      </c>
      <c r="H46" s="170">
        <v>5000</v>
      </c>
    </row>
    <row r="47" spans="2:8" x14ac:dyDescent="0.25">
      <c r="B47" s="217" t="s">
        <v>218</v>
      </c>
      <c r="C47" s="74" t="s">
        <v>145</v>
      </c>
      <c r="D47" s="74">
        <v>17</v>
      </c>
      <c r="E47" s="74">
        <v>0</v>
      </c>
      <c r="F47" s="74">
        <v>1110</v>
      </c>
      <c r="G47" s="74" t="s">
        <v>195</v>
      </c>
      <c r="H47" s="170">
        <v>-5000</v>
      </c>
    </row>
    <row r="48" spans="2:8" x14ac:dyDescent="0.25">
      <c r="B48" s="217" t="s">
        <v>219</v>
      </c>
      <c r="C48" s="74" t="s">
        <v>147</v>
      </c>
      <c r="D48" s="74">
        <v>18</v>
      </c>
      <c r="E48" s="74">
        <v>0</v>
      </c>
      <c r="F48" s="74">
        <v>7810</v>
      </c>
      <c r="G48" s="74" t="s">
        <v>197</v>
      </c>
      <c r="H48" s="170">
        <v>1000</v>
      </c>
    </row>
    <row r="49" spans="2:8" x14ac:dyDescent="0.25">
      <c r="B49" s="217" t="s">
        <v>219</v>
      </c>
      <c r="C49" s="74" t="s">
        <v>147</v>
      </c>
      <c r="D49" s="74">
        <v>18</v>
      </c>
      <c r="E49" s="74">
        <v>0</v>
      </c>
      <c r="F49" s="74">
        <v>1110</v>
      </c>
      <c r="G49" s="74" t="s">
        <v>197</v>
      </c>
      <c r="H49" s="170">
        <v>-1000</v>
      </c>
    </row>
    <row r="50" spans="2:8" x14ac:dyDescent="0.25">
      <c r="B50" s="217" t="s">
        <v>220</v>
      </c>
      <c r="C50" s="74" t="s">
        <v>145</v>
      </c>
      <c r="D50" s="74">
        <v>19</v>
      </c>
      <c r="E50" s="74">
        <v>0</v>
      </c>
      <c r="F50" s="74">
        <v>7810</v>
      </c>
      <c r="G50" s="74" t="s">
        <v>195</v>
      </c>
      <c r="H50" s="170">
        <v>5000</v>
      </c>
    </row>
    <row r="51" spans="2:8" x14ac:dyDescent="0.25">
      <c r="B51" s="217" t="s">
        <v>220</v>
      </c>
      <c r="C51" s="74" t="s">
        <v>145</v>
      </c>
      <c r="D51" s="74">
        <v>19</v>
      </c>
      <c r="E51" s="74">
        <v>0</v>
      </c>
      <c r="F51" s="74">
        <v>1110</v>
      </c>
      <c r="G51" s="74" t="s">
        <v>195</v>
      </c>
      <c r="H51" s="170">
        <v>-5000</v>
      </c>
    </row>
    <row r="52" spans="2:8" x14ac:dyDescent="0.25">
      <c r="B52" s="217" t="s">
        <v>221</v>
      </c>
      <c r="C52" s="74" t="s">
        <v>222</v>
      </c>
      <c r="D52" s="74">
        <v>20</v>
      </c>
      <c r="E52" s="74">
        <v>0</v>
      </c>
      <c r="F52" s="74">
        <v>7810</v>
      </c>
      <c r="G52" s="74" t="s">
        <v>223</v>
      </c>
      <c r="H52" s="170">
        <v>1000000</v>
      </c>
    </row>
    <row r="53" spans="2:8" x14ac:dyDescent="0.25">
      <c r="B53" s="217" t="s">
        <v>221</v>
      </c>
      <c r="C53" s="74" t="s">
        <v>222</v>
      </c>
      <c r="D53" s="74">
        <v>20</v>
      </c>
      <c r="E53" s="74">
        <v>0</v>
      </c>
      <c r="F53" s="74">
        <v>1110</v>
      </c>
      <c r="G53" s="74" t="s">
        <v>223</v>
      </c>
      <c r="H53" s="170">
        <v>-1000000</v>
      </c>
    </row>
    <row r="54" spans="2:8" x14ac:dyDescent="0.25">
      <c r="B54" s="217" t="s">
        <v>224</v>
      </c>
      <c r="C54" s="74" t="s">
        <v>175</v>
      </c>
      <c r="D54" s="74">
        <v>21</v>
      </c>
      <c r="E54" s="74">
        <v>0</v>
      </c>
      <c r="F54" s="74">
        <v>7810</v>
      </c>
      <c r="G54" s="74" t="s">
        <v>225</v>
      </c>
      <c r="H54" s="170">
        <v>-500000</v>
      </c>
    </row>
    <row r="55" spans="2:8" x14ac:dyDescent="0.25">
      <c r="B55" s="217" t="s">
        <v>224</v>
      </c>
      <c r="C55" s="74" t="s">
        <v>175</v>
      </c>
      <c r="D55" s="74">
        <v>21</v>
      </c>
      <c r="E55" s="74">
        <v>0</v>
      </c>
      <c r="F55" s="74">
        <v>2520</v>
      </c>
      <c r="G55" s="74" t="s">
        <v>225</v>
      </c>
      <c r="H55" s="170">
        <v>500000</v>
      </c>
    </row>
    <row r="56" spans="2:8" x14ac:dyDescent="0.25">
      <c r="B56" s="217" t="s">
        <v>226</v>
      </c>
      <c r="C56" s="74" t="s">
        <v>147</v>
      </c>
      <c r="D56" s="74">
        <v>22</v>
      </c>
      <c r="E56" s="74">
        <v>0</v>
      </c>
      <c r="F56" s="74">
        <v>7810</v>
      </c>
      <c r="G56" s="74" t="s">
        <v>197</v>
      </c>
      <c r="H56" s="170">
        <v>1000</v>
      </c>
    </row>
    <row r="57" spans="2:8" x14ac:dyDescent="0.25">
      <c r="B57" s="217" t="s">
        <v>226</v>
      </c>
      <c r="C57" s="74" t="s">
        <v>147</v>
      </c>
      <c r="D57" s="74">
        <v>22</v>
      </c>
      <c r="E57" s="74">
        <v>0</v>
      </c>
      <c r="F57" s="74">
        <v>1110</v>
      </c>
      <c r="G57" s="74" t="s">
        <v>197</v>
      </c>
      <c r="H57" s="170">
        <v>-1000</v>
      </c>
    </row>
    <row r="58" spans="2:8" x14ac:dyDescent="0.25">
      <c r="B58" s="217" t="s">
        <v>227</v>
      </c>
      <c r="C58" s="74" t="s">
        <v>145</v>
      </c>
      <c r="D58" s="74">
        <v>23</v>
      </c>
      <c r="E58" s="74">
        <v>0</v>
      </c>
      <c r="F58" s="74">
        <v>7810</v>
      </c>
      <c r="G58" s="74" t="s">
        <v>195</v>
      </c>
      <c r="H58" s="170">
        <v>5000</v>
      </c>
    </row>
    <row r="59" spans="2:8" x14ac:dyDescent="0.25">
      <c r="B59" s="217" t="s">
        <v>227</v>
      </c>
      <c r="C59" s="74" t="s">
        <v>145</v>
      </c>
      <c r="D59" s="74">
        <v>23</v>
      </c>
      <c r="E59" s="74">
        <v>0</v>
      </c>
      <c r="F59" s="74">
        <v>1110</v>
      </c>
      <c r="G59" s="74" t="s">
        <v>195</v>
      </c>
      <c r="H59" s="170">
        <v>-5000</v>
      </c>
    </row>
    <row r="60" spans="2:8" x14ac:dyDescent="0.25">
      <c r="B60" s="217" t="s">
        <v>228</v>
      </c>
      <c r="C60" s="74" t="s">
        <v>147</v>
      </c>
      <c r="D60" s="74">
        <v>24</v>
      </c>
      <c r="E60" s="74">
        <v>0</v>
      </c>
      <c r="F60" s="74">
        <v>7810</v>
      </c>
      <c r="G60" s="74" t="s">
        <v>197</v>
      </c>
      <c r="H60" s="170">
        <v>1000</v>
      </c>
    </row>
    <row r="61" spans="2:8" x14ac:dyDescent="0.25">
      <c r="B61" s="217" t="s">
        <v>228</v>
      </c>
      <c r="C61" s="74" t="s">
        <v>147</v>
      </c>
      <c r="D61" s="74">
        <v>24</v>
      </c>
      <c r="E61" s="74">
        <v>0</v>
      </c>
      <c r="F61" s="74">
        <v>1110</v>
      </c>
      <c r="G61" s="74" t="s">
        <v>197</v>
      </c>
      <c r="H61" s="170">
        <v>-1000</v>
      </c>
    </row>
    <row r="62" spans="2:8" x14ac:dyDescent="0.25">
      <c r="B62" s="217" t="s">
        <v>229</v>
      </c>
      <c r="C62" s="74" t="s">
        <v>145</v>
      </c>
      <c r="D62" s="74">
        <v>25</v>
      </c>
      <c r="E62" s="74">
        <v>0</v>
      </c>
      <c r="F62" s="74">
        <v>7810</v>
      </c>
      <c r="G62" s="74" t="s">
        <v>195</v>
      </c>
      <c r="H62" s="170">
        <v>5000</v>
      </c>
    </row>
    <row r="63" spans="2:8" x14ac:dyDescent="0.25">
      <c r="B63" s="217" t="s">
        <v>229</v>
      </c>
      <c r="C63" s="74" t="s">
        <v>145</v>
      </c>
      <c r="D63" s="74">
        <v>25</v>
      </c>
      <c r="E63" s="74">
        <v>0</v>
      </c>
      <c r="F63" s="74">
        <v>1110</v>
      </c>
      <c r="G63" s="74" t="s">
        <v>195</v>
      </c>
      <c r="H63" s="170">
        <v>-5000</v>
      </c>
    </row>
    <row r="64" spans="2:8" x14ac:dyDescent="0.25">
      <c r="B64" s="217" t="s">
        <v>230</v>
      </c>
      <c r="C64" s="74" t="s">
        <v>147</v>
      </c>
      <c r="D64" s="74">
        <v>26</v>
      </c>
      <c r="E64" s="74">
        <v>0</v>
      </c>
      <c r="F64" s="74">
        <v>7810</v>
      </c>
      <c r="G64" s="74" t="s">
        <v>197</v>
      </c>
      <c r="H64" s="170">
        <v>1000</v>
      </c>
    </row>
    <row r="65" spans="2:9" x14ac:dyDescent="0.25">
      <c r="B65" s="217" t="s">
        <v>230</v>
      </c>
      <c r="C65" s="74" t="s">
        <v>147</v>
      </c>
      <c r="D65" s="74">
        <v>26</v>
      </c>
      <c r="E65" s="74">
        <v>0</v>
      </c>
      <c r="F65" s="74">
        <v>1110</v>
      </c>
      <c r="G65" s="74" t="s">
        <v>197</v>
      </c>
      <c r="H65" s="170">
        <v>-1000</v>
      </c>
    </row>
    <row r="66" spans="2:9" x14ac:dyDescent="0.25">
      <c r="B66" s="217" t="s">
        <v>231</v>
      </c>
      <c r="C66" s="74" t="s">
        <v>145</v>
      </c>
      <c r="D66" s="74">
        <v>27</v>
      </c>
      <c r="E66" s="74">
        <v>0</v>
      </c>
      <c r="F66" s="74">
        <v>7810</v>
      </c>
      <c r="G66" s="74" t="s">
        <v>195</v>
      </c>
      <c r="H66" s="170">
        <v>5000</v>
      </c>
    </row>
    <row r="67" spans="2:9" x14ac:dyDescent="0.25">
      <c r="B67" s="217" t="s">
        <v>231</v>
      </c>
      <c r="C67" s="74" t="s">
        <v>145</v>
      </c>
      <c r="D67" s="74">
        <v>27</v>
      </c>
      <c r="E67" s="74">
        <v>0</v>
      </c>
      <c r="F67" s="74">
        <v>1110</v>
      </c>
      <c r="G67" s="74" t="s">
        <v>195</v>
      </c>
      <c r="H67" s="170">
        <v>-5000</v>
      </c>
    </row>
    <row r="68" spans="2:9" x14ac:dyDescent="0.25">
      <c r="B68" s="217" t="s">
        <v>232</v>
      </c>
      <c r="C68" s="74" t="s">
        <v>147</v>
      </c>
      <c r="D68" s="74">
        <v>28</v>
      </c>
      <c r="E68" s="74">
        <v>0</v>
      </c>
      <c r="F68" s="74">
        <v>7810</v>
      </c>
      <c r="G68" s="74" t="s">
        <v>197</v>
      </c>
      <c r="H68" s="170">
        <v>1000</v>
      </c>
    </row>
    <row r="69" spans="2:9" x14ac:dyDescent="0.25">
      <c r="B69" s="217" t="s">
        <v>232</v>
      </c>
      <c r="C69" s="74" t="s">
        <v>147</v>
      </c>
      <c r="D69" s="74">
        <v>28</v>
      </c>
      <c r="E69" s="74">
        <v>0</v>
      </c>
      <c r="F69" s="74">
        <v>1110</v>
      </c>
      <c r="G69" s="74" t="s">
        <v>197</v>
      </c>
      <c r="H69" s="170">
        <v>-1000</v>
      </c>
    </row>
    <row r="70" spans="2:9" x14ac:dyDescent="0.25">
      <c r="B70" s="217" t="s">
        <v>232</v>
      </c>
      <c r="C70" s="74" t="s">
        <v>145</v>
      </c>
      <c r="D70" s="74">
        <v>29</v>
      </c>
      <c r="E70" s="74">
        <v>0</v>
      </c>
      <c r="F70" s="74">
        <v>7810</v>
      </c>
      <c r="G70" s="74" t="s">
        <v>195</v>
      </c>
      <c r="H70" s="170">
        <v>5000</v>
      </c>
    </row>
    <row r="71" spans="2:9" x14ac:dyDescent="0.25">
      <c r="B71" s="217" t="s">
        <v>232</v>
      </c>
      <c r="C71" s="74" t="s">
        <v>145</v>
      </c>
      <c r="D71" s="74">
        <v>29</v>
      </c>
      <c r="E71" s="74">
        <v>0</v>
      </c>
      <c r="F71" s="74">
        <v>1110</v>
      </c>
      <c r="G71" s="74" t="s">
        <v>195</v>
      </c>
      <c r="H71" s="170">
        <v>-5000</v>
      </c>
    </row>
    <row r="72" spans="2:9" s="74" customFormat="1" x14ac:dyDescent="0.25">
      <c r="B72" s="217" t="s">
        <v>233</v>
      </c>
      <c r="C72" s="74" t="s">
        <v>161</v>
      </c>
      <c r="D72" s="74">
        <v>30</v>
      </c>
      <c r="E72" s="74">
        <v>0</v>
      </c>
      <c r="F72" s="74">
        <v>7810</v>
      </c>
      <c r="G72" s="74" t="s">
        <v>217</v>
      </c>
      <c r="H72" s="170">
        <v>-500000</v>
      </c>
    </row>
    <row r="73" spans="2:9" x14ac:dyDescent="0.25">
      <c r="B73" s="217" t="s">
        <v>233</v>
      </c>
      <c r="C73" s="74" t="s">
        <v>161</v>
      </c>
      <c r="D73" s="74">
        <v>30</v>
      </c>
      <c r="E73" s="74">
        <v>0</v>
      </c>
      <c r="F73" s="74">
        <v>2520</v>
      </c>
      <c r="G73" s="74" t="s">
        <v>217</v>
      </c>
      <c r="H73" s="170">
        <v>500000</v>
      </c>
    </row>
    <row r="74" spans="2:9" x14ac:dyDescent="0.25">
      <c r="B74" s="217" t="s">
        <v>234</v>
      </c>
      <c r="C74" s="74" t="s">
        <v>145</v>
      </c>
      <c r="D74" s="74">
        <v>31</v>
      </c>
      <c r="E74" s="74">
        <v>0</v>
      </c>
      <c r="F74" s="74">
        <v>7810</v>
      </c>
      <c r="G74" s="74" t="s">
        <v>195</v>
      </c>
      <c r="H74" s="170">
        <v>5500</v>
      </c>
      <c r="I74" s="74"/>
    </row>
    <row r="75" spans="2:9" x14ac:dyDescent="0.25">
      <c r="B75" s="217" t="s">
        <v>234</v>
      </c>
      <c r="C75" s="74" t="s">
        <v>145</v>
      </c>
      <c r="D75" s="74">
        <v>31</v>
      </c>
      <c r="E75" s="74">
        <v>0</v>
      </c>
      <c r="F75" s="74">
        <v>1110</v>
      </c>
      <c r="G75" s="74" t="s">
        <v>195</v>
      </c>
      <c r="H75" s="170">
        <v>-5500</v>
      </c>
    </row>
    <row r="76" spans="2:9" x14ac:dyDescent="0.25">
      <c r="B76" s="217" t="s">
        <v>235</v>
      </c>
      <c r="C76" s="74" t="s">
        <v>147</v>
      </c>
      <c r="D76" s="74">
        <v>32</v>
      </c>
      <c r="E76" s="74">
        <v>0</v>
      </c>
      <c r="F76" s="74">
        <v>7810</v>
      </c>
      <c r="G76" s="74" t="s">
        <v>236</v>
      </c>
      <c r="H76" s="170">
        <v>1000</v>
      </c>
    </row>
    <row r="77" spans="2:9" x14ac:dyDescent="0.25">
      <c r="B77" s="217" t="s">
        <v>235</v>
      </c>
      <c r="C77" s="74" t="s">
        <v>147</v>
      </c>
      <c r="D77" s="74">
        <v>32</v>
      </c>
      <c r="E77" s="74">
        <v>0</v>
      </c>
      <c r="F77" s="74">
        <v>1110</v>
      </c>
      <c r="G77" s="74" t="s">
        <v>236</v>
      </c>
      <c r="H77" s="170">
        <v>-1000</v>
      </c>
    </row>
    <row r="78" spans="2:9" x14ac:dyDescent="0.25">
      <c r="B78" s="217" t="s">
        <v>237</v>
      </c>
      <c r="C78" s="74" t="s">
        <v>238</v>
      </c>
      <c r="D78" s="74">
        <v>33</v>
      </c>
      <c r="E78" s="74">
        <v>0</v>
      </c>
      <c r="F78" s="74">
        <v>7810</v>
      </c>
      <c r="G78" s="74" t="s">
        <v>239</v>
      </c>
      <c r="H78" s="170">
        <v>25000</v>
      </c>
    </row>
    <row r="79" spans="2:9" x14ac:dyDescent="0.25">
      <c r="B79" s="217" t="s">
        <v>237</v>
      </c>
      <c r="C79" s="74" t="s">
        <v>238</v>
      </c>
      <c r="D79" s="74">
        <v>33</v>
      </c>
      <c r="E79" s="74">
        <v>0</v>
      </c>
      <c r="F79" s="74">
        <v>1110</v>
      </c>
      <c r="G79" s="74" t="s">
        <v>239</v>
      </c>
      <c r="H79" s="170">
        <v>-25000</v>
      </c>
    </row>
    <row r="80" spans="2:9" x14ac:dyDescent="0.25">
      <c r="B80" s="217" t="s">
        <v>240</v>
      </c>
      <c r="C80" s="74" t="s">
        <v>145</v>
      </c>
      <c r="D80" s="74">
        <v>34</v>
      </c>
      <c r="E80" s="74">
        <v>0</v>
      </c>
      <c r="F80" s="74">
        <v>7810</v>
      </c>
      <c r="G80" s="74" t="s">
        <v>195</v>
      </c>
      <c r="H80" s="170">
        <v>5500</v>
      </c>
    </row>
    <row r="81" spans="2:9" x14ac:dyDescent="0.25">
      <c r="B81" s="217" t="s">
        <v>240</v>
      </c>
      <c r="C81" s="74" t="s">
        <v>145</v>
      </c>
      <c r="D81" s="74">
        <v>34</v>
      </c>
      <c r="E81" s="74">
        <v>0</v>
      </c>
      <c r="F81" s="74">
        <v>1110</v>
      </c>
      <c r="G81" s="74" t="s">
        <v>195</v>
      </c>
      <c r="H81" s="170">
        <v>-5500</v>
      </c>
    </row>
    <row r="82" spans="2:9" x14ac:dyDescent="0.25">
      <c r="B82" s="217" t="s">
        <v>241</v>
      </c>
      <c r="C82" s="74" t="s">
        <v>147</v>
      </c>
      <c r="D82" s="74">
        <v>35</v>
      </c>
      <c r="E82" s="74">
        <v>0</v>
      </c>
      <c r="F82" s="74">
        <v>7810</v>
      </c>
      <c r="G82" s="74" t="s">
        <v>236</v>
      </c>
      <c r="H82" s="170">
        <v>1000</v>
      </c>
      <c r="I82" t="s">
        <v>170</v>
      </c>
    </row>
    <row r="83" spans="2:9" x14ac:dyDescent="0.25">
      <c r="B83" s="217" t="s">
        <v>241</v>
      </c>
      <c r="C83" s="74" t="s">
        <v>147</v>
      </c>
      <c r="D83" s="74">
        <v>35</v>
      </c>
      <c r="E83" s="74">
        <v>0</v>
      </c>
      <c r="F83" s="74">
        <v>1110</v>
      </c>
      <c r="G83" s="74" t="s">
        <v>236</v>
      </c>
      <c r="H83" s="170">
        <v>-1000</v>
      </c>
    </row>
    <row r="84" spans="2:9" x14ac:dyDescent="0.25">
      <c r="B84" s="217" t="s">
        <v>242</v>
      </c>
      <c r="C84" s="74" t="s">
        <v>243</v>
      </c>
      <c r="D84" s="74">
        <v>36</v>
      </c>
      <c r="E84" s="74">
        <v>0</v>
      </c>
      <c r="F84" s="74">
        <v>7810</v>
      </c>
      <c r="G84" s="74" t="s">
        <v>244</v>
      </c>
      <c r="H84" s="170">
        <v>7000</v>
      </c>
    </row>
    <row r="85" spans="2:9" x14ac:dyDescent="0.25">
      <c r="B85" s="217" t="s">
        <v>242</v>
      </c>
      <c r="C85" s="74" t="s">
        <v>243</v>
      </c>
      <c r="D85" s="74">
        <v>36</v>
      </c>
      <c r="E85" s="74">
        <v>0</v>
      </c>
      <c r="F85" s="74">
        <v>1110</v>
      </c>
      <c r="G85" s="74" t="s">
        <v>244</v>
      </c>
      <c r="H85" s="170">
        <v>-7000</v>
      </c>
    </row>
    <row r="86" spans="2:9" x14ac:dyDescent="0.25">
      <c r="B86" s="217" t="s">
        <v>245</v>
      </c>
      <c r="C86" s="74" t="s">
        <v>246</v>
      </c>
      <c r="D86" s="74">
        <v>37</v>
      </c>
      <c r="E86" s="74">
        <v>0</v>
      </c>
      <c r="F86" s="74">
        <v>7810</v>
      </c>
      <c r="G86" s="74" t="s">
        <v>247</v>
      </c>
      <c r="H86" s="170">
        <v>5000</v>
      </c>
    </row>
    <row r="87" spans="2:9" x14ac:dyDescent="0.25">
      <c r="B87" s="217" t="s">
        <v>245</v>
      </c>
      <c r="C87" s="74" t="s">
        <v>246</v>
      </c>
      <c r="D87" s="74">
        <v>37</v>
      </c>
      <c r="E87" s="74">
        <v>0</v>
      </c>
      <c r="F87" s="74">
        <v>1110</v>
      </c>
      <c r="G87" s="74" t="s">
        <v>247</v>
      </c>
      <c r="H87" s="170">
        <v>-5000</v>
      </c>
      <c r="I87" t="s">
        <v>8</v>
      </c>
    </row>
    <row r="88" spans="2:9" x14ac:dyDescent="0.25">
      <c r="B88" s="217" t="s">
        <v>248</v>
      </c>
      <c r="C88" s="74" t="s">
        <v>249</v>
      </c>
      <c r="D88" s="74">
        <v>38</v>
      </c>
      <c r="E88" s="74">
        <v>0</v>
      </c>
      <c r="F88" s="74">
        <v>7810</v>
      </c>
      <c r="G88" s="74" t="s">
        <v>250</v>
      </c>
      <c r="H88" s="170">
        <v>5000</v>
      </c>
    </row>
    <row r="89" spans="2:9" x14ac:dyDescent="0.25">
      <c r="B89" s="217" t="s">
        <v>248</v>
      </c>
      <c r="C89" s="74" t="s">
        <v>249</v>
      </c>
      <c r="D89" s="74">
        <v>38</v>
      </c>
      <c r="E89" s="74">
        <v>0</v>
      </c>
      <c r="F89" s="74">
        <v>1110</v>
      </c>
      <c r="G89" s="74" t="s">
        <v>250</v>
      </c>
      <c r="H89" s="170">
        <v>-5000</v>
      </c>
    </row>
    <row r="90" spans="2:9" x14ac:dyDescent="0.25">
      <c r="B90" s="217" t="s">
        <v>251</v>
      </c>
      <c r="C90" s="74" t="s">
        <v>252</v>
      </c>
      <c r="D90" s="74">
        <v>39</v>
      </c>
      <c r="E90" s="74">
        <v>0</v>
      </c>
      <c r="F90" s="74">
        <v>7810</v>
      </c>
      <c r="G90" s="74" t="s">
        <v>253</v>
      </c>
      <c r="H90" s="170">
        <v>100000</v>
      </c>
    </row>
    <row r="91" spans="2:9" x14ac:dyDescent="0.25">
      <c r="B91" s="217" t="s">
        <v>251</v>
      </c>
      <c r="C91" s="74" t="s">
        <v>252</v>
      </c>
      <c r="D91" s="74">
        <v>39</v>
      </c>
      <c r="E91" s="74">
        <v>0</v>
      </c>
      <c r="F91" s="74">
        <v>1110</v>
      </c>
      <c r="G91" s="74" t="s">
        <v>253</v>
      </c>
      <c r="H91" s="170">
        <v>-100000</v>
      </c>
    </row>
    <row r="92" spans="2:9" x14ac:dyDescent="0.25">
      <c r="B92" s="217" t="s">
        <v>254</v>
      </c>
      <c r="C92" s="74" t="s">
        <v>148</v>
      </c>
      <c r="D92" s="74">
        <v>40</v>
      </c>
      <c r="E92" s="74">
        <v>0</v>
      </c>
      <c r="F92" s="74">
        <v>7810</v>
      </c>
      <c r="G92" s="74" t="s">
        <v>255</v>
      </c>
      <c r="H92" s="170">
        <v>400000</v>
      </c>
    </row>
    <row r="93" spans="2:9" x14ac:dyDescent="0.25">
      <c r="B93" s="217" t="s">
        <v>254</v>
      </c>
      <c r="C93" s="74" t="s">
        <v>148</v>
      </c>
      <c r="D93" s="74">
        <v>40</v>
      </c>
      <c r="E93" s="74">
        <v>0</v>
      </c>
      <c r="F93" s="74">
        <v>1110</v>
      </c>
      <c r="G93" s="74" t="s">
        <v>255</v>
      </c>
      <c r="H93" s="170">
        <v>-400000</v>
      </c>
    </row>
    <row r="94" spans="2:9" x14ac:dyDescent="0.25">
      <c r="B94" s="217" t="s">
        <v>254</v>
      </c>
      <c r="C94" s="74" t="s">
        <v>163</v>
      </c>
      <c r="D94" s="74">
        <v>41</v>
      </c>
      <c r="E94" s="74">
        <v>0</v>
      </c>
      <c r="F94" s="74">
        <v>7810</v>
      </c>
      <c r="G94" s="74" t="s">
        <v>256</v>
      </c>
      <c r="H94" s="170">
        <v>150000</v>
      </c>
    </row>
    <row r="95" spans="2:9" x14ac:dyDescent="0.25">
      <c r="B95" s="217" t="s">
        <v>254</v>
      </c>
      <c r="C95" s="74" t="s">
        <v>163</v>
      </c>
      <c r="D95" s="74">
        <v>41</v>
      </c>
      <c r="E95" s="74">
        <v>0</v>
      </c>
      <c r="F95" s="74">
        <v>1110</v>
      </c>
      <c r="G95" s="74" t="s">
        <v>256</v>
      </c>
      <c r="H95" s="170">
        <v>-150000</v>
      </c>
    </row>
    <row r="96" spans="2:9" x14ac:dyDescent="0.25">
      <c r="B96" s="217" t="s">
        <v>257</v>
      </c>
      <c r="C96" s="74" t="s">
        <v>181</v>
      </c>
      <c r="D96" s="74">
        <v>42</v>
      </c>
      <c r="E96" s="74">
        <v>0</v>
      </c>
      <c r="F96" s="74">
        <v>7810</v>
      </c>
      <c r="G96" s="74" t="s">
        <v>258</v>
      </c>
      <c r="H96" s="170">
        <v>30000</v>
      </c>
    </row>
    <row r="97" spans="2:8" x14ac:dyDescent="0.25">
      <c r="B97" s="217" t="s">
        <v>257</v>
      </c>
      <c r="C97" s="74" t="s">
        <v>181</v>
      </c>
      <c r="D97" s="74">
        <v>42</v>
      </c>
      <c r="E97" s="74">
        <v>0</v>
      </c>
      <c r="F97" s="74">
        <v>1110</v>
      </c>
      <c r="G97" s="74" t="s">
        <v>258</v>
      </c>
      <c r="H97" s="170">
        <v>-30000</v>
      </c>
    </row>
    <row r="98" spans="2:8" x14ac:dyDescent="0.25">
      <c r="B98" s="217" t="s">
        <v>259</v>
      </c>
      <c r="C98" s="74" t="s">
        <v>260</v>
      </c>
      <c r="D98" s="74">
        <v>43</v>
      </c>
      <c r="E98" s="74">
        <v>0</v>
      </c>
      <c r="F98" s="74">
        <v>7810</v>
      </c>
      <c r="G98" s="74" t="s">
        <v>261</v>
      </c>
      <c r="H98" s="170">
        <v>10000</v>
      </c>
    </row>
    <row r="99" spans="2:8" x14ac:dyDescent="0.25">
      <c r="B99" s="217" t="s">
        <v>259</v>
      </c>
      <c r="C99" s="74" t="s">
        <v>260</v>
      </c>
      <c r="D99" s="74">
        <v>43</v>
      </c>
      <c r="E99" s="74">
        <v>0</v>
      </c>
      <c r="F99" s="74">
        <v>1110</v>
      </c>
      <c r="G99" s="74" t="s">
        <v>261</v>
      </c>
      <c r="H99" s="170">
        <v>-10000</v>
      </c>
    </row>
    <row r="100" spans="2:8" x14ac:dyDescent="0.25">
      <c r="B100" s="217" t="s">
        <v>262</v>
      </c>
      <c r="C100" s="74" t="s">
        <v>212</v>
      </c>
      <c r="D100" s="74">
        <v>44</v>
      </c>
      <c r="E100" s="74">
        <v>0</v>
      </c>
      <c r="F100" s="74">
        <v>7810</v>
      </c>
      <c r="G100" s="74" t="s">
        <v>263</v>
      </c>
      <c r="H100" s="170">
        <v>150000</v>
      </c>
    </row>
    <row r="101" spans="2:8" x14ac:dyDescent="0.25">
      <c r="B101" s="217" t="s">
        <v>262</v>
      </c>
      <c r="C101" s="74" t="s">
        <v>212</v>
      </c>
      <c r="D101" s="74">
        <v>44</v>
      </c>
      <c r="E101" s="74">
        <v>0</v>
      </c>
      <c r="F101" s="74">
        <v>1110</v>
      </c>
      <c r="G101" s="74" t="s">
        <v>263</v>
      </c>
      <c r="H101" s="170">
        <v>-150000</v>
      </c>
    </row>
    <row r="102" spans="2:8" x14ac:dyDescent="0.25">
      <c r="B102" s="217" t="s">
        <v>262</v>
      </c>
      <c r="C102" s="74" t="s">
        <v>147</v>
      </c>
      <c r="D102" s="74">
        <v>45</v>
      </c>
      <c r="E102" s="74">
        <v>0</v>
      </c>
      <c r="F102" s="74">
        <v>7810</v>
      </c>
      <c r="G102" s="74" t="s">
        <v>236</v>
      </c>
      <c r="H102" s="170">
        <v>1000</v>
      </c>
    </row>
    <row r="103" spans="2:8" x14ac:dyDescent="0.25">
      <c r="B103" s="217" t="s">
        <v>262</v>
      </c>
      <c r="C103" s="74" t="s">
        <v>147</v>
      </c>
      <c r="D103" s="74">
        <v>45</v>
      </c>
      <c r="E103" s="74">
        <v>0</v>
      </c>
      <c r="F103" s="74">
        <v>1110</v>
      </c>
      <c r="G103" s="74" t="s">
        <v>236</v>
      </c>
      <c r="H103" s="170">
        <v>-1000</v>
      </c>
    </row>
    <row r="104" spans="2:8" x14ac:dyDescent="0.25">
      <c r="B104" s="217" t="s">
        <v>262</v>
      </c>
      <c r="C104" s="74" t="s">
        <v>149</v>
      </c>
      <c r="D104" s="74">
        <v>46</v>
      </c>
      <c r="E104" s="74">
        <v>0</v>
      </c>
      <c r="F104" s="74">
        <v>7810</v>
      </c>
      <c r="G104" s="74" t="s">
        <v>264</v>
      </c>
      <c r="H104" s="170">
        <v>25000</v>
      </c>
    </row>
    <row r="105" spans="2:8" x14ac:dyDescent="0.25">
      <c r="B105" s="217" t="s">
        <v>262</v>
      </c>
      <c r="C105" s="74" t="s">
        <v>149</v>
      </c>
      <c r="D105" s="74">
        <v>46</v>
      </c>
      <c r="E105" s="74">
        <v>0</v>
      </c>
      <c r="F105" s="74">
        <v>1110</v>
      </c>
      <c r="G105" s="74" t="s">
        <v>264</v>
      </c>
      <c r="H105" s="170">
        <v>-25000</v>
      </c>
    </row>
    <row r="106" spans="2:8" x14ac:dyDescent="0.25">
      <c r="B106" s="217" t="s">
        <v>265</v>
      </c>
      <c r="C106" s="74" t="s">
        <v>182</v>
      </c>
      <c r="D106" s="74">
        <v>47</v>
      </c>
      <c r="E106" s="74">
        <v>0</v>
      </c>
      <c r="F106" s="74">
        <v>7810</v>
      </c>
      <c r="G106" s="74" t="s">
        <v>266</v>
      </c>
      <c r="H106" s="170">
        <v>100000</v>
      </c>
    </row>
    <row r="107" spans="2:8" x14ac:dyDescent="0.25">
      <c r="B107" s="217" t="s">
        <v>265</v>
      </c>
      <c r="C107" s="74" t="s">
        <v>182</v>
      </c>
      <c r="D107" s="74">
        <v>47</v>
      </c>
      <c r="E107" s="74">
        <v>0</v>
      </c>
      <c r="F107" s="74">
        <v>1110</v>
      </c>
      <c r="G107" s="74" t="s">
        <v>266</v>
      </c>
      <c r="H107" s="170">
        <v>-100000</v>
      </c>
    </row>
    <row r="108" spans="2:8" x14ac:dyDescent="0.25">
      <c r="B108" s="217" t="s">
        <v>267</v>
      </c>
      <c r="C108" s="74" t="s">
        <v>161</v>
      </c>
      <c r="D108" s="74">
        <v>48</v>
      </c>
      <c r="E108" s="74">
        <v>0</v>
      </c>
      <c r="F108" s="74">
        <v>7810</v>
      </c>
      <c r="G108" s="74" t="s">
        <v>217</v>
      </c>
      <c r="H108" s="170">
        <v>-2000000</v>
      </c>
    </row>
    <row r="109" spans="2:8" x14ac:dyDescent="0.25">
      <c r="B109" s="217" t="s">
        <v>267</v>
      </c>
      <c r="C109" s="74" t="s">
        <v>161</v>
      </c>
      <c r="D109" s="74">
        <v>48</v>
      </c>
      <c r="E109" s="74">
        <v>0</v>
      </c>
      <c r="F109" s="74">
        <v>2520</v>
      </c>
      <c r="G109" s="74" t="s">
        <v>217</v>
      </c>
      <c r="H109" s="170">
        <v>2000000</v>
      </c>
    </row>
    <row r="110" spans="2:8" x14ac:dyDescent="0.25">
      <c r="B110" s="217" t="s">
        <v>268</v>
      </c>
      <c r="C110" s="74" t="s">
        <v>269</v>
      </c>
      <c r="D110" s="74">
        <v>49</v>
      </c>
      <c r="E110" s="74">
        <v>0</v>
      </c>
      <c r="F110" s="74">
        <v>7810</v>
      </c>
      <c r="G110" s="74" t="s">
        <v>270</v>
      </c>
      <c r="H110" s="170">
        <v>2000000</v>
      </c>
    </row>
    <row r="111" spans="2:8" x14ac:dyDescent="0.25">
      <c r="B111" s="217" t="s">
        <v>268</v>
      </c>
      <c r="C111" s="74" t="s">
        <v>269</v>
      </c>
      <c r="D111" s="74">
        <v>49</v>
      </c>
      <c r="E111" s="74">
        <v>0</v>
      </c>
      <c r="F111" s="74">
        <v>1110</v>
      </c>
      <c r="G111" s="74" t="s">
        <v>270</v>
      </c>
      <c r="H111" s="170">
        <v>-2000000</v>
      </c>
    </row>
    <row r="112" spans="2:8" x14ac:dyDescent="0.25">
      <c r="B112" s="217" t="s">
        <v>268</v>
      </c>
      <c r="C112" s="74" t="s">
        <v>174</v>
      </c>
      <c r="D112" s="74">
        <v>50</v>
      </c>
      <c r="E112" s="74">
        <v>0</v>
      </c>
      <c r="F112" s="74">
        <v>7810</v>
      </c>
      <c r="G112" s="74" t="s">
        <v>271</v>
      </c>
      <c r="H112" s="170">
        <v>50000</v>
      </c>
    </row>
    <row r="113" spans="2:8" x14ac:dyDescent="0.25">
      <c r="B113" s="217" t="s">
        <v>268</v>
      </c>
      <c r="C113" s="74" t="s">
        <v>174</v>
      </c>
      <c r="D113" s="74">
        <v>50</v>
      </c>
      <c r="E113" s="74">
        <v>0</v>
      </c>
      <c r="F113" s="74">
        <v>1110</v>
      </c>
      <c r="G113" s="74" t="s">
        <v>271</v>
      </c>
      <c r="H113" s="170">
        <v>-50000</v>
      </c>
    </row>
    <row r="114" spans="2:8" x14ac:dyDescent="0.25">
      <c r="B114" s="217" t="s">
        <v>268</v>
      </c>
      <c r="C114" s="74" t="s">
        <v>175</v>
      </c>
      <c r="D114" s="74">
        <v>51</v>
      </c>
      <c r="E114" s="74">
        <v>0</v>
      </c>
      <c r="F114" s="74">
        <v>7810</v>
      </c>
      <c r="G114" s="74" t="s">
        <v>225</v>
      </c>
      <c r="H114" s="170">
        <v>-2000000</v>
      </c>
    </row>
    <row r="115" spans="2:8" x14ac:dyDescent="0.25">
      <c r="B115" s="217" t="s">
        <v>268</v>
      </c>
      <c r="C115" s="74" t="s">
        <v>175</v>
      </c>
      <c r="D115" s="74">
        <v>51</v>
      </c>
      <c r="E115" s="74">
        <v>0</v>
      </c>
      <c r="F115" s="74">
        <v>2520</v>
      </c>
      <c r="G115" s="74" t="s">
        <v>225</v>
      </c>
      <c r="H115" s="170">
        <v>2000000</v>
      </c>
    </row>
    <row r="116" spans="2:8" x14ac:dyDescent="0.25">
      <c r="B116" s="217" t="s">
        <v>272</v>
      </c>
      <c r="C116" s="74" t="s">
        <v>273</v>
      </c>
      <c r="D116" s="74">
        <v>52</v>
      </c>
      <c r="E116" s="74">
        <v>0</v>
      </c>
      <c r="F116" s="74">
        <v>7810</v>
      </c>
      <c r="G116" s="74" t="s">
        <v>274</v>
      </c>
      <c r="H116" s="170">
        <v>20000</v>
      </c>
    </row>
    <row r="117" spans="2:8" x14ac:dyDescent="0.25">
      <c r="B117" s="217" t="s">
        <v>272</v>
      </c>
      <c r="C117" s="74" t="s">
        <v>273</v>
      </c>
      <c r="D117" s="74">
        <v>52</v>
      </c>
      <c r="E117" s="74">
        <v>0</v>
      </c>
      <c r="F117" s="74">
        <v>1110</v>
      </c>
      <c r="G117" s="74" t="s">
        <v>274</v>
      </c>
      <c r="H117" s="170">
        <v>-20000</v>
      </c>
    </row>
    <row r="118" spans="2:8" x14ac:dyDescent="0.25">
      <c r="B118" s="217" t="s">
        <v>272</v>
      </c>
      <c r="C118" s="74" t="s">
        <v>275</v>
      </c>
      <c r="D118" s="74">
        <v>53</v>
      </c>
      <c r="E118" s="74">
        <v>0</v>
      </c>
      <c r="F118" s="74">
        <v>7810</v>
      </c>
      <c r="G118" s="74" t="s">
        <v>276</v>
      </c>
      <c r="H118" s="170">
        <v>100000</v>
      </c>
    </row>
    <row r="119" spans="2:8" x14ac:dyDescent="0.25">
      <c r="B119" s="217" t="s">
        <v>272</v>
      </c>
      <c r="C119" s="74" t="s">
        <v>275</v>
      </c>
      <c r="D119" s="74">
        <v>53</v>
      </c>
      <c r="E119" s="74">
        <v>0</v>
      </c>
      <c r="F119" s="74">
        <v>1110</v>
      </c>
      <c r="G119" s="74" t="s">
        <v>276</v>
      </c>
      <c r="H119" s="170">
        <v>-100000</v>
      </c>
    </row>
    <row r="120" spans="2:8" x14ac:dyDescent="0.25">
      <c r="B120" s="217" t="s">
        <v>277</v>
      </c>
      <c r="C120" s="74" t="s">
        <v>164</v>
      </c>
      <c r="D120" s="74">
        <v>54</v>
      </c>
      <c r="E120" s="74">
        <v>0</v>
      </c>
      <c r="F120" s="74">
        <v>7810</v>
      </c>
      <c r="G120" s="74" t="s">
        <v>278</v>
      </c>
      <c r="H120" s="170">
        <v>50000</v>
      </c>
    </row>
    <row r="121" spans="2:8" x14ac:dyDescent="0.25">
      <c r="B121" s="217" t="s">
        <v>277</v>
      </c>
      <c r="C121" s="74" t="s">
        <v>164</v>
      </c>
      <c r="D121" s="74">
        <v>54</v>
      </c>
      <c r="E121" s="74">
        <v>0</v>
      </c>
      <c r="F121" s="74">
        <v>1110</v>
      </c>
      <c r="G121" s="74" t="s">
        <v>278</v>
      </c>
      <c r="H121" s="170">
        <v>-50000</v>
      </c>
    </row>
    <row r="122" spans="2:8" x14ac:dyDescent="0.25">
      <c r="B122" s="217" t="s">
        <v>277</v>
      </c>
      <c r="C122" s="74" t="s">
        <v>279</v>
      </c>
      <c r="D122" s="74">
        <v>55</v>
      </c>
      <c r="E122" s="74">
        <v>0</v>
      </c>
      <c r="F122" s="74">
        <v>7810</v>
      </c>
      <c r="G122" s="74" t="s">
        <v>280</v>
      </c>
      <c r="H122" s="170">
        <v>-10110</v>
      </c>
    </row>
    <row r="123" spans="2:8" x14ac:dyDescent="0.25">
      <c r="B123" s="217" t="s">
        <v>277</v>
      </c>
      <c r="C123" s="74" t="s">
        <v>279</v>
      </c>
      <c r="D123" s="74">
        <v>55</v>
      </c>
      <c r="E123" s="74">
        <v>0</v>
      </c>
      <c r="F123" s="74">
        <v>4540</v>
      </c>
      <c r="G123" s="74" t="s">
        <v>280</v>
      </c>
      <c r="H123" s="170">
        <v>10110</v>
      </c>
    </row>
    <row r="124" spans="2:8" x14ac:dyDescent="0.25">
      <c r="B124" s="217" t="s">
        <v>277</v>
      </c>
      <c r="C124" s="74" t="s">
        <v>279</v>
      </c>
      <c r="D124" s="74">
        <v>56</v>
      </c>
      <c r="E124" s="74">
        <v>0</v>
      </c>
      <c r="F124" s="74">
        <v>7810</v>
      </c>
      <c r="G124" s="74" t="s">
        <v>281</v>
      </c>
      <c r="H124" s="170">
        <v>-119</v>
      </c>
    </row>
    <row r="125" spans="2:8" x14ac:dyDescent="0.25">
      <c r="B125" s="217" t="s">
        <v>277</v>
      </c>
      <c r="C125" s="74" t="s">
        <v>279</v>
      </c>
      <c r="D125" s="74">
        <v>56</v>
      </c>
      <c r="E125" s="74">
        <v>0</v>
      </c>
      <c r="F125" s="74">
        <v>4540</v>
      </c>
      <c r="G125" s="74" t="s">
        <v>281</v>
      </c>
      <c r="H125" s="170">
        <v>119</v>
      </c>
    </row>
    <row r="126" spans="2:8" x14ac:dyDescent="0.25">
      <c r="B126" s="217" t="s">
        <v>277</v>
      </c>
      <c r="C126" s="74" t="s">
        <v>178</v>
      </c>
      <c r="D126" s="74">
        <v>57</v>
      </c>
      <c r="E126" s="74">
        <v>0</v>
      </c>
      <c r="F126" s="74">
        <v>7810</v>
      </c>
      <c r="G126" s="74" t="s">
        <v>282</v>
      </c>
      <c r="H126" s="170">
        <v>-6942</v>
      </c>
    </row>
    <row r="127" spans="2:8" x14ac:dyDescent="0.25">
      <c r="B127" s="217" t="s">
        <v>277</v>
      </c>
      <c r="C127" s="74" t="s">
        <v>178</v>
      </c>
      <c r="D127" s="74">
        <v>57</v>
      </c>
      <c r="E127" s="74">
        <v>0</v>
      </c>
      <c r="F127" s="74">
        <v>4460</v>
      </c>
      <c r="G127" s="74" t="s">
        <v>282</v>
      </c>
      <c r="H127" s="170">
        <v>6942</v>
      </c>
    </row>
    <row r="128" spans="2:8" x14ac:dyDescent="0.25">
      <c r="B128" s="217" t="s">
        <v>283</v>
      </c>
      <c r="C128" s="74" t="s">
        <v>284</v>
      </c>
      <c r="D128" s="74">
        <v>58</v>
      </c>
      <c r="E128" s="74">
        <v>0</v>
      </c>
      <c r="F128" s="74">
        <v>7810</v>
      </c>
      <c r="G128" s="74" t="s">
        <v>285</v>
      </c>
      <c r="H128" s="170">
        <v>100000</v>
      </c>
    </row>
    <row r="129" spans="2:8" x14ac:dyDescent="0.25">
      <c r="B129" s="217" t="s">
        <v>283</v>
      </c>
      <c r="C129" s="74" t="s">
        <v>284</v>
      </c>
      <c r="D129" s="74">
        <v>58</v>
      </c>
      <c r="E129" s="74">
        <v>0</v>
      </c>
      <c r="F129" s="74">
        <v>1110</v>
      </c>
      <c r="G129" s="74" t="s">
        <v>285</v>
      </c>
      <c r="H129" s="170">
        <v>-100000</v>
      </c>
    </row>
    <row r="130" spans="2:8" x14ac:dyDescent="0.25">
      <c r="B130" s="217" t="s">
        <v>283</v>
      </c>
      <c r="C130" s="74" t="s">
        <v>172</v>
      </c>
      <c r="D130" s="74">
        <v>59</v>
      </c>
      <c r="E130" s="74">
        <v>0</v>
      </c>
      <c r="F130" s="74">
        <v>7810</v>
      </c>
      <c r="G130" s="74" t="s">
        <v>286</v>
      </c>
      <c r="H130" s="170">
        <v>500000</v>
      </c>
    </row>
    <row r="131" spans="2:8" x14ac:dyDescent="0.25">
      <c r="B131" s="217" t="s">
        <v>283</v>
      </c>
      <c r="C131" s="74" t="s">
        <v>172</v>
      </c>
      <c r="D131" s="74">
        <v>59</v>
      </c>
      <c r="E131" s="74">
        <v>0</v>
      </c>
      <c r="F131" s="74">
        <v>1110</v>
      </c>
      <c r="G131" s="74" t="s">
        <v>286</v>
      </c>
      <c r="H131" s="170">
        <v>-500000</v>
      </c>
    </row>
    <row r="132" spans="2:8" x14ac:dyDescent="0.25">
      <c r="B132" s="217" t="s">
        <v>287</v>
      </c>
      <c r="C132" s="74" t="s">
        <v>173</v>
      </c>
      <c r="D132" s="74">
        <v>60</v>
      </c>
      <c r="E132" s="74">
        <v>0</v>
      </c>
      <c r="F132" s="74">
        <v>7810</v>
      </c>
      <c r="G132" s="74" t="s">
        <v>288</v>
      </c>
      <c r="H132" s="170">
        <v>10000</v>
      </c>
    </row>
    <row r="133" spans="2:8" x14ac:dyDescent="0.25">
      <c r="B133" s="217" t="s">
        <v>287</v>
      </c>
      <c r="C133" s="74" t="s">
        <v>173</v>
      </c>
      <c r="D133" s="74">
        <v>60</v>
      </c>
      <c r="E133" s="74">
        <v>0</v>
      </c>
      <c r="F133" s="74">
        <v>1110</v>
      </c>
      <c r="G133" s="74" t="s">
        <v>288</v>
      </c>
      <c r="H133" s="170">
        <v>-10000</v>
      </c>
    </row>
    <row r="134" spans="2:8" x14ac:dyDescent="0.25">
      <c r="B134" s="217" t="s">
        <v>287</v>
      </c>
      <c r="C134" s="74" t="s">
        <v>289</v>
      </c>
      <c r="D134" s="74">
        <v>61</v>
      </c>
      <c r="E134" s="74">
        <v>0</v>
      </c>
      <c r="F134" s="74">
        <v>7810</v>
      </c>
      <c r="G134" s="74" t="s">
        <v>290</v>
      </c>
      <c r="H134" s="170">
        <v>10000</v>
      </c>
    </row>
    <row r="135" spans="2:8" x14ac:dyDescent="0.25">
      <c r="B135" s="217" t="s">
        <v>287</v>
      </c>
      <c r="C135" s="74" t="s">
        <v>289</v>
      </c>
      <c r="D135" s="74">
        <v>61</v>
      </c>
      <c r="E135" s="74">
        <v>0</v>
      </c>
      <c r="F135" s="74">
        <v>1110</v>
      </c>
      <c r="G135" s="74" t="s">
        <v>290</v>
      </c>
      <c r="H135" s="170">
        <v>-10000</v>
      </c>
    </row>
    <row r="136" spans="2:8" x14ac:dyDescent="0.25">
      <c r="B136" s="217" t="s">
        <v>287</v>
      </c>
      <c r="C136" s="74" t="s">
        <v>291</v>
      </c>
      <c r="D136" s="74">
        <v>62</v>
      </c>
      <c r="E136" s="74">
        <v>0</v>
      </c>
      <c r="F136" s="74">
        <v>7810</v>
      </c>
      <c r="G136" s="74" t="s">
        <v>292</v>
      </c>
      <c r="H136" s="170">
        <v>-5000</v>
      </c>
    </row>
    <row r="137" spans="2:8" x14ac:dyDescent="0.25">
      <c r="B137" s="217" t="s">
        <v>287</v>
      </c>
      <c r="C137" s="74" t="s">
        <v>291</v>
      </c>
      <c r="D137" s="74">
        <v>62</v>
      </c>
      <c r="E137" s="74">
        <v>0</v>
      </c>
      <c r="F137" s="74">
        <v>4540</v>
      </c>
      <c r="G137" s="74" t="s">
        <v>292</v>
      </c>
      <c r="H137" s="170">
        <v>5000</v>
      </c>
    </row>
    <row r="138" spans="2:8" x14ac:dyDescent="0.25">
      <c r="B138" s="217" t="s">
        <v>293</v>
      </c>
      <c r="C138" s="74" t="s">
        <v>294</v>
      </c>
      <c r="D138" s="74">
        <v>63</v>
      </c>
      <c r="E138" s="74">
        <v>0</v>
      </c>
      <c r="F138" s="74">
        <v>7810</v>
      </c>
      <c r="G138" s="74" t="s">
        <v>295</v>
      </c>
      <c r="H138" s="170">
        <v>20000</v>
      </c>
    </row>
    <row r="139" spans="2:8" x14ac:dyDescent="0.25">
      <c r="B139" s="217" t="s">
        <v>293</v>
      </c>
      <c r="C139" s="74" t="s">
        <v>294</v>
      </c>
      <c r="D139" s="74">
        <v>63</v>
      </c>
      <c r="E139" s="74">
        <v>0</v>
      </c>
      <c r="F139" s="74">
        <v>1110</v>
      </c>
      <c r="G139" s="74" t="s">
        <v>295</v>
      </c>
      <c r="H139" s="170">
        <v>-20000</v>
      </c>
    </row>
    <row r="140" spans="2:8" x14ac:dyDescent="0.25">
      <c r="B140" s="217" t="s">
        <v>296</v>
      </c>
      <c r="C140" s="74" t="s">
        <v>297</v>
      </c>
      <c r="D140" s="74">
        <v>64</v>
      </c>
      <c r="E140" s="74">
        <v>0</v>
      </c>
      <c r="F140" s="74">
        <v>7810</v>
      </c>
      <c r="G140" s="74" t="s">
        <v>298</v>
      </c>
      <c r="H140" s="170">
        <v>50000</v>
      </c>
    </row>
    <row r="141" spans="2:8" x14ac:dyDescent="0.25">
      <c r="B141" s="217" t="s">
        <v>296</v>
      </c>
      <c r="C141" s="74" t="s">
        <v>297</v>
      </c>
      <c r="D141" s="74">
        <v>64</v>
      </c>
      <c r="E141" s="74">
        <v>0</v>
      </c>
      <c r="F141" s="74">
        <v>1110</v>
      </c>
      <c r="G141" s="74" t="s">
        <v>298</v>
      </c>
      <c r="H141" s="170">
        <v>-50000</v>
      </c>
    </row>
    <row r="142" spans="2:8" x14ac:dyDescent="0.25">
      <c r="B142" s="217" t="s">
        <v>299</v>
      </c>
      <c r="C142" s="74" t="s">
        <v>300</v>
      </c>
      <c r="D142" s="74">
        <v>65</v>
      </c>
      <c r="E142" s="74">
        <v>0</v>
      </c>
      <c r="F142" s="74">
        <v>7810</v>
      </c>
      <c r="G142" s="74" t="s">
        <v>301</v>
      </c>
      <c r="H142" s="170">
        <v>2000</v>
      </c>
    </row>
    <row r="143" spans="2:8" x14ac:dyDescent="0.25">
      <c r="B143" s="217" t="s">
        <v>299</v>
      </c>
      <c r="C143" s="74" t="s">
        <v>300</v>
      </c>
      <c r="D143" s="74">
        <v>65</v>
      </c>
      <c r="E143" s="74">
        <v>0</v>
      </c>
      <c r="F143" s="74">
        <v>1110</v>
      </c>
      <c r="G143" s="74" t="s">
        <v>301</v>
      </c>
      <c r="H143" s="170">
        <v>-2000</v>
      </c>
    </row>
    <row r="144" spans="2:8" x14ac:dyDescent="0.25">
      <c r="B144" s="217" t="s">
        <v>299</v>
      </c>
      <c r="C144" s="74" t="s">
        <v>165</v>
      </c>
      <c r="D144" s="74">
        <v>66</v>
      </c>
      <c r="E144" s="74">
        <v>0</v>
      </c>
      <c r="F144" s="74">
        <v>7810</v>
      </c>
      <c r="G144" s="74" t="s">
        <v>302</v>
      </c>
      <c r="H144" s="170">
        <v>600000</v>
      </c>
    </row>
    <row r="145" spans="2:8" x14ac:dyDescent="0.25">
      <c r="B145" s="217" t="s">
        <v>299</v>
      </c>
      <c r="C145" s="74" t="s">
        <v>165</v>
      </c>
      <c r="D145" s="74">
        <v>66</v>
      </c>
      <c r="E145" s="74">
        <v>0</v>
      </c>
      <c r="F145" s="74">
        <v>1110</v>
      </c>
      <c r="G145" s="74" t="s">
        <v>302</v>
      </c>
      <c r="H145" s="170">
        <v>-600000</v>
      </c>
    </row>
    <row r="146" spans="2:8" x14ac:dyDescent="0.25">
      <c r="B146" s="217" t="s">
        <v>303</v>
      </c>
      <c r="C146" s="74" t="s">
        <v>144</v>
      </c>
      <c r="D146" s="74">
        <v>67</v>
      </c>
      <c r="E146" s="74">
        <v>0</v>
      </c>
      <c r="F146" s="74">
        <v>7810</v>
      </c>
      <c r="G146" s="74" t="s">
        <v>304</v>
      </c>
      <c r="H146" s="170">
        <v>200000</v>
      </c>
    </row>
    <row r="147" spans="2:8" x14ac:dyDescent="0.25">
      <c r="B147" s="217" t="s">
        <v>303</v>
      </c>
      <c r="C147" s="74" t="s">
        <v>144</v>
      </c>
      <c r="D147" s="74">
        <v>67</v>
      </c>
      <c r="E147" s="74">
        <v>0</v>
      </c>
      <c r="F147" s="74">
        <v>1110</v>
      </c>
      <c r="G147" s="74" t="s">
        <v>304</v>
      </c>
      <c r="H147" s="170">
        <v>-200000</v>
      </c>
    </row>
    <row r="148" spans="2:8" x14ac:dyDescent="0.25">
      <c r="B148" s="217" t="s">
        <v>303</v>
      </c>
      <c r="C148" s="74" t="s">
        <v>131</v>
      </c>
      <c r="D148" s="74">
        <v>68</v>
      </c>
      <c r="E148" s="74">
        <v>0</v>
      </c>
      <c r="F148" s="74">
        <v>7810</v>
      </c>
      <c r="G148" s="74" t="s">
        <v>305</v>
      </c>
      <c r="H148" s="170">
        <v>-921465</v>
      </c>
    </row>
    <row r="149" spans="2:8" x14ac:dyDescent="0.25">
      <c r="B149" s="217" t="s">
        <v>303</v>
      </c>
      <c r="C149" s="74" t="s">
        <v>131</v>
      </c>
      <c r="D149" s="74">
        <v>68</v>
      </c>
      <c r="E149" s="74">
        <v>0</v>
      </c>
      <c r="F149" s="74">
        <v>2530</v>
      </c>
      <c r="G149" s="74" t="s">
        <v>305</v>
      </c>
      <c r="H149" s="170">
        <v>921465</v>
      </c>
    </row>
    <row r="150" spans="2:8" x14ac:dyDescent="0.25">
      <c r="B150" s="217" t="s">
        <v>306</v>
      </c>
      <c r="C150" s="74" t="s">
        <v>177</v>
      </c>
      <c r="D150" s="74">
        <v>69</v>
      </c>
      <c r="E150" s="74">
        <v>0</v>
      </c>
      <c r="F150" s="74">
        <v>7810</v>
      </c>
      <c r="G150" s="74" t="s">
        <v>307</v>
      </c>
      <c r="H150" s="170">
        <v>5567</v>
      </c>
    </row>
    <row r="151" spans="2:8" x14ac:dyDescent="0.25">
      <c r="B151" s="217" t="s">
        <v>306</v>
      </c>
      <c r="C151" s="74" t="s">
        <v>177</v>
      </c>
      <c r="D151" s="74">
        <v>69</v>
      </c>
      <c r="E151" s="74">
        <v>0</v>
      </c>
      <c r="F151" s="74">
        <v>6110</v>
      </c>
      <c r="G151" s="74" t="s">
        <v>307</v>
      </c>
      <c r="H151" s="170">
        <v>-5567</v>
      </c>
    </row>
    <row r="152" spans="2:8" x14ac:dyDescent="0.25">
      <c r="B152" s="217" t="s">
        <v>306</v>
      </c>
      <c r="C152" s="74" t="s">
        <v>62</v>
      </c>
      <c r="D152" s="74">
        <v>70</v>
      </c>
      <c r="E152" s="74">
        <v>0</v>
      </c>
      <c r="F152" s="74">
        <v>7810</v>
      </c>
      <c r="G152" s="74" t="s">
        <v>308</v>
      </c>
      <c r="H152" s="170">
        <v>-3000000</v>
      </c>
    </row>
    <row r="153" spans="2:8" x14ac:dyDescent="0.25">
      <c r="B153" s="217" t="s">
        <v>306</v>
      </c>
      <c r="C153" s="74" t="s">
        <v>62</v>
      </c>
      <c r="D153" s="74">
        <v>70</v>
      </c>
      <c r="E153" s="74">
        <v>0</v>
      </c>
      <c r="F153" s="74">
        <v>7815</v>
      </c>
      <c r="G153" s="74" t="s">
        <v>308</v>
      </c>
      <c r="H153" s="170">
        <v>3000000</v>
      </c>
    </row>
    <row r="154" spans="2:8" s="74" customFormat="1" x14ac:dyDescent="0.25">
      <c r="B154" s="217" t="s">
        <v>306</v>
      </c>
      <c r="C154" s="74" t="s">
        <v>151</v>
      </c>
      <c r="D154" s="74">
        <v>71</v>
      </c>
      <c r="E154" s="74">
        <v>0</v>
      </c>
      <c r="F154" s="74">
        <v>7810</v>
      </c>
      <c r="G154" s="74" t="s">
        <v>309</v>
      </c>
      <c r="H154" s="170">
        <v>-14954</v>
      </c>
    </row>
    <row r="155" spans="2:8" s="74" customFormat="1" x14ac:dyDescent="0.25">
      <c r="B155" s="217" t="s">
        <v>306</v>
      </c>
      <c r="C155" s="74" t="s">
        <v>151</v>
      </c>
      <c r="D155" s="74">
        <v>71</v>
      </c>
      <c r="E155" s="74">
        <v>0</v>
      </c>
      <c r="F155" s="74">
        <v>4460</v>
      </c>
      <c r="G155" s="74" t="s">
        <v>309</v>
      </c>
      <c r="H155" s="170">
        <v>14954</v>
      </c>
    </row>
    <row r="156" spans="2:8" s="74" customFormat="1" x14ac:dyDescent="0.25">
      <c r="B156" s="217" t="s">
        <v>306</v>
      </c>
      <c r="C156" s="74" t="s">
        <v>176</v>
      </c>
      <c r="D156" s="74">
        <v>72</v>
      </c>
      <c r="E156" s="74">
        <v>0</v>
      </c>
      <c r="F156" s="74">
        <v>7810</v>
      </c>
      <c r="G156" s="74" t="s">
        <v>310</v>
      </c>
      <c r="H156" s="170">
        <v>-1225</v>
      </c>
    </row>
    <row r="157" spans="2:8" s="74" customFormat="1" x14ac:dyDescent="0.25">
      <c r="B157" s="217" t="s">
        <v>306</v>
      </c>
      <c r="C157" s="74" t="s">
        <v>176</v>
      </c>
      <c r="D157" s="74">
        <v>72</v>
      </c>
      <c r="E157" s="74">
        <v>0</v>
      </c>
      <c r="F157" s="74">
        <v>6220</v>
      </c>
      <c r="G157" s="74" t="s">
        <v>310</v>
      </c>
      <c r="H157" s="170">
        <v>1225</v>
      </c>
    </row>
    <row r="158" spans="2:8" s="74" customFormat="1" x14ac:dyDescent="0.25">
      <c r="B158" s="217" t="s">
        <v>311</v>
      </c>
      <c r="C158" s="74" t="s">
        <v>150</v>
      </c>
      <c r="D158" s="74">
        <v>73</v>
      </c>
      <c r="E158" s="74">
        <v>0</v>
      </c>
      <c r="F158" s="74">
        <v>7830</v>
      </c>
      <c r="G158" s="74" t="s">
        <v>312</v>
      </c>
      <c r="H158" s="170">
        <v>2281</v>
      </c>
    </row>
    <row r="159" spans="2:8" x14ac:dyDescent="0.25">
      <c r="B159" s="217" t="s">
        <v>311</v>
      </c>
      <c r="C159" s="74" t="s">
        <v>150</v>
      </c>
      <c r="D159" s="74">
        <v>73</v>
      </c>
      <c r="E159" s="74">
        <v>0</v>
      </c>
      <c r="F159" s="218">
        <v>6110</v>
      </c>
      <c r="G159" s="74" t="s">
        <v>312</v>
      </c>
      <c r="H159" s="170">
        <v>-2281</v>
      </c>
    </row>
    <row r="160" spans="2:8" x14ac:dyDescent="0.25">
      <c r="B160" s="217" t="s">
        <v>311</v>
      </c>
      <c r="C160" s="74" t="s">
        <v>313</v>
      </c>
      <c r="D160" s="74">
        <v>74</v>
      </c>
      <c r="E160" s="74">
        <v>0</v>
      </c>
      <c r="F160" s="74">
        <v>7830</v>
      </c>
      <c r="G160" s="74" t="s">
        <v>314</v>
      </c>
      <c r="H160" s="170">
        <v>-501</v>
      </c>
    </row>
    <row r="161" spans="2:9" x14ac:dyDescent="0.25">
      <c r="B161" s="217" t="s">
        <v>311</v>
      </c>
      <c r="C161" s="74" t="s">
        <v>313</v>
      </c>
      <c r="D161" s="74">
        <v>74</v>
      </c>
      <c r="E161" s="74">
        <v>0</v>
      </c>
      <c r="F161" s="74">
        <v>6220</v>
      </c>
      <c r="G161" s="74" t="s">
        <v>314</v>
      </c>
      <c r="H161" s="170">
        <v>501</v>
      </c>
    </row>
    <row r="162" spans="2:9" x14ac:dyDescent="0.25">
      <c r="B162" s="217" t="s">
        <v>315</v>
      </c>
      <c r="C162" s="74" t="s">
        <v>150</v>
      </c>
      <c r="D162" s="74">
        <v>75</v>
      </c>
      <c r="E162" s="74">
        <v>0</v>
      </c>
      <c r="F162" s="74">
        <v>7830</v>
      </c>
      <c r="G162" s="74" t="s">
        <v>312</v>
      </c>
      <c r="H162" s="170">
        <v>2284</v>
      </c>
    </row>
    <row r="163" spans="2:9" x14ac:dyDescent="0.25">
      <c r="B163" s="217" t="s">
        <v>315</v>
      </c>
      <c r="C163" s="74" t="s">
        <v>150</v>
      </c>
      <c r="D163" s="74">
        <v>75</v>
      </c>
      <c r="E163" s="74">
        <v>0</v>
      </c>
      <c r="F163" s="218">
        <v>6110</v>
      </c>
      <c r="G163" s="74" t="s">
        <v>312</v>
      </c>
      <c r="H163" s="170">
        <v>-2284</v>
      </c>
      <c r="I163" s="74"/>
    </row>
    <row r="164" spans="2:9" x14ac:dyDescent="0.25">
      <c r="B164" s="217" t="s">
        <v>315</v>
      </c>
      <c r="C164" s="74" t="s">
        <v>313</v>
      </c>
      <c r="D164" s="74">
        <v>76</v>
      </c>
      <c r="E164" s="74">
        <v>0</v>
      </c>
      <c r="F164" s="74">
        <v>7830</v>
      </c>
      <c r="G164" s="74" t="s">
        <v>314</v>
      </c>
      <c r="H164" s="170">
        <v>-502</v>
      </c>
    </row>
    <row r="165" spans="2:9" x14ac:dyDescent="0.25">
      <c r="B165" s="217" t="s">
        <v>315</v>
      </c>
      <c r="C165" s="74" t="s">
        <v>313</v>
      </c>
      <c r="D165" s="74">
        <v>76</v>
      </c>
      <c r="E165" s="74">
        <v>0</v>
      </c>
      <c r="F165" s="74">
        <v>6220</v>
      </c>
      <c r="G165" s="74" t="s">
        <v>314</v>
      </c>
      <c r="H165" s="170">
        <v>502</v>
      </c>
      <c r="I165" s="74"/>
    </row>
    <row r="166" spans="2:9" x14ac:dyDescent="0.25">
      <c r="B166" s="217" t="s">
        <v>316</v>
      </c>
      <c r="C166" s="74" t="s">
        <v>222</v>
      </c>
      <c r="D166" s="74">
        <v>77</v>
      </c>
      <c r="E166" s="74">
        <v>0</v>
      </c>
      <c r="F166" s="74">
        <v>7830</v>
      </c>
      <c r="G166" s="74" t="s">
        <v>317</v>
      </c>
      <c r="H166" s="170">
        <v>-1000000</v>
      </c>
    </row>
    <row r="167" spans="2:9" x14ac:dyDescent="0.25">
      <c r="B167" s="217" t="s">
        <v>316</v>
      </c>
      <c r="C167" s="74" t="s">
        <v>222</v>
      </c>
      <c r="D167" s="74">
        <v>77</v>
      </c>
      <c r="E167" s="74">
        <v>0</v>
      </c>
      <c r="F167" s="6">
        <v>4590</v>
      </c>
      <c r="G167" s="74" t="s">
        <v>317</v>
      </c>
      <c r="H167" s="170">
        <v>1000000</v>
      </c>
    </row>
    <row r="168" spans="2:9" x14ac:dyDescent="0.25">
      <c r="B168" s="217" t="s">
        <v>318</v>
      </c>
      <c r="C168" s="74" t="s">
        <v>150</v>
      </c>
      <c r="D168" s="74">
        <v>78</v>
      </c>
      <c r="E168" s="74">
        <v>0</v>
      </c>
      <c r="F168" s="74">
        <v>7830</v>
      </c>
      <c r="G168" s="74" t="s">
        <v>312</v>
      </c>
      <c r="H168" s="170">
        <v>1647</v>
      </c>
    </row>
    <row r="169" spans="2:9" x14ac:dyDescent="0.25">
      <c r="B169" s="217" t="s">
        <v>318</v>
      </c>
      <c r="C169" s="74" t="s">
        <v>150</v>
      </c>
      <c r="D169" s="74">
        <v>78</v>
      </c>
      <c r="E169" s="74">
        <v>0</v>
      </c>
      <c r="F169" s="218">
        <v>6110</v>
      </c>
      <c r="G169" s="74" t="s">
        <v>312</v>
      </c>
      <c r="H169" s="170">
        <v>-1647</v>
      </c>
    </row>
    <row r="170" spans="2:9" x14ac:dyDescent="0.25">
      <c r="B170" s="217" t="s">
        <v>318</v>
      </c>
      <c r="C170" s="74" t="s">
        <v>313</v>
      </c>
      <c r="D170" s="74">
        <v>79</v>
      </c>
      <c r="E170" s="74">
        <v>0</v>
      </c>
      <c r="F170" s="74">
        <v>7830</v>
      </c>
      <c r="G170" s="74" t="s">
        <v>314</v>
      </c>
      <c r="H170" s="170">
        <v>-362</v>
      </c>
    </row>
    <row r="171" spans="2:9" x14ac:dyDescent="0.25">
      <c r="B171" s="217" t="s">
        <v>318</v>
      </c>
      <c r="C171" s="74" t="s">
        <v>313</v>
      </c>
      <c r="D171" s="74">
        <v>79</v>
      </c>
      <c r="E171" s="74">
        <v>0</v>
      </c>
      <c r="F171" s="74">
        <v>6220</v>
      </c>
      <c r="G171" s="74" t="s">
        <v>314</v>
      </c>
      <c r="H171" s="170">
        <v>362</v>
      </c>
    </row>
    <row r="172" spans="2:9" x14ac:dyDescent="0.25">
      <c r="B172" s="217" t="s">
        <v>319</v>
      </c>
      <c r="C172" s="74" t="s">
        <v>150</v>
      </c>
      <c r="D172" s="74">
        <v>80</v>
      </c>
      <c r="E172" s="74">
        <v>0</v>
      </c>
      <c r="F172" s="74">
        <v>7830</v>
      </c>
      <c r="G172" s="74" t="s">
        <v>312</v>
      </c>
      <c r="H172" s="170">
        <v>367</v>
      </c>
    </row>
    <row r="173" spans="2:9" x14ac:dyDescent="0.25">
      <c r="B173" s="217" t="s">
        <v>319</v>
      </c>
      <c r="C173" s="74" t="s">
        <v>150</v>
      </c>
      <c r="D173" s="74">
        <v>80</v>
      </c>
      <c r="E173" s="74">
        <v>0</v>
      </c>
      <c r="F173" s="218">
        <v>6110</v>
      </c>
      <c r="G173" s="74" t="s">
        <v>312</v>
      </c>
      <c r="H173" s="170">
        <v>-367</v>
      </c>
    </row>
    <row r="174" spans="2:9" x14ac:dyDescent="0.25">
      <c r="B174" s="217" t="s">
        <v>319</v>
      </c>
      <c r="C174" s="74" t="s">
        <v>313</v>
      </c>
      <c r="D174" s="74">
        <v>81</v>
      </c>
      <c r="E174" s="74">
        <v>0</v>
      </c>
      <c r="F174" s="74">
        <v>7830</v>
      </c>
      <c r="G174" s="74" t="s">
        <v>314</v>
      </c>
      <c r="H174" s="170">
        <v>-80</v>
      </c>
    </row>
    <row r="175" spans="2:9" x14ac:dyDescent="0.25">
      <c r="B175" s="217" t="s">
        <v>319</v>
      </c>
      <c r="C175" s="74" t="s">
        <v>313</v>
      </c>
      <c r="D175" s="74">
        <v>81</v>
      </c>
      <c r="E175" s="74">
        <v>0</v>
      </c>
      <c r="F175" s="74">
        <v>6220</v>
      </c>
      <c r="G175" s="74" t="s">
        <v>314</v>
      </c>
      <c r="H175" s="170">
        <v>80</v>
      </c>
    </row>
    <row r="176" spans="2:9" x14ac:dyDescent="0.25">
      <c r="B176" s="217" t="s">
        <v>320</v>
      </c>
      <c r="C176" s="74" t="s">
        <v>150</v>
      </c>
      <c r="D176" s="74">
        <v>82</v>
      </c>
      <c r="E176" s="74">
        <v>0</v>
      </c>
      <c r="F176" s="74">
        <v>7830</v>
      </c>
      <c r="G176" s="74" t="s">
        <v>312</v>
      </c>
      <c r="H176" s="170">
        <v>367</v>
      </c>
    </row>
    <row r="177" spans="2:8" x14ac:dyDescent="0.25">
      <c r="B177" s="217" t="s">
        <v>320</v>
      </c>
      <c r="C177" s="74" t="s">
        <v>150</v>
      </c>
      <c r="D177" s="74">
        <v>82</v>
      </c>
      <c r="E177" s="74">
        <v>0</v>
      </c>
      <c r="F177" s="218">
        <v>6110</v>
      </c>
      <c r="G177" s="74" t="s">
        <v>312</v>
      </c>
      <c r="H177" s="170">
        <v>-367</v>
      </c>
    </row>
    <row r="178" spans="2:8" x14ac:dyDescent="0.25">
      <c r="B178" s="217" t="s">
        <v>320</v>
      </c>
      <c r="C178" s="74" t="s">
        <v>313</v>
      </c>
      <c r="D178" s="74">
        <v>83</v>
      </c>
      <c r="E178" s="74">
        <v>0</v>
      </c>
      <c r="F178" s="74">
        <v>7830</v>
      </c>
      <c r="G178" s="74" t="s">
        <v>314</v>
      </c>
      <c r="H178" s="170">
        <v>-80</v>
      </c>
    </row>
    <row r="179" spans="2:8" x14ac:dyDescent="0.25">
      <c r="B179" s="217" t="s">
        <v>320</v>
      </c>
      <c r="C179" s="74" t="s">
        <v>313</v>
      </c>
      <c r="D179" s="74">
        <v>83</v>
      </c>
      <c r="E179" s="74">
        <v>0</v>
      </c>
      <c r="F179" s="74">
        <v>6220</v>
      </c>
      <c r="G179" s="74" t="s">
        <v>314</v>
      </c>
      <c r="H179" s="170">
        <v>80</v>
      </c>
    </row>
    <row r="180" spans="2:8" x14ac:dyDescent="0.25">
      <c r="B180" s="217" t="s">
        <v>321</v>
      </c>
      <c r="C180" s="74" t="s">
        <v>150</v>
      </c>
      <c r="D180" s="74">
        <v>84</v>
      </c>
      <c r="E180" s="74">
        <v>0</v>
      </c>
      <c r="F180" s="74">
        <v>7830</v>
      </c>
      <c r="G180" s="74" t="s">
        <v>312</v>
      </c>
      <c r="H180" s="170">
        <v>368</v>
      </c>
    </row>
    <row r="181" spans="2:8" x14ac:dyDescent="0.25">
      <c r="B181" s="217" t="s">
        <v>321</v>
      </c>
      <c r="C181" s="74" t="s">
        <v>150</v>
      </c>
      <c r="D181" s="74">
        <v>84</v>
      </c>
      <c r="E181" s="74">
        <v>0</v>
      </c>
      <c r="F181" s="218">
        <v>6110</v>
      </c>
      <c r="G181" s="74" t="s">
        <v>312</v>
      </c>
      <c r="H181" s="170">
        <v>-368</v>
      </c>
    </row>
    <row r="182" spans="2:8" x14ac:dyDescent="0.25">
      <c r="B182" s="217" t="s">
        <v>321</v>
      </c>
      <c r="C182" s="74" t="s">
        <v>313</v>
      </c>
      <c r="D182" s="74">
        <v>85</v>
      </c>
      <c r="E182" s="74">
        <v>0</v>
      </c>
      <c r="F182" s="74">
        <v>7830</v>
      </c>
      <c r="G182" s="74" t="s">
        <v>314</v>
      </c>
      <c r="H182" s="170">
        <v>-80</v>
      </c>
    </row>
    <row r="183" spans="2:8" x14ac:dyDescent="0.25">
      <c r="B183" s="217" t="s">
        <v>321</v>
      </c>
      <c r="C183" s="74" t="s">
        <v>313</v>
      </c>
      <c r="D183" s="74">
        <v>85</v>
      </c>
      <c r="E183" s="74">
        <v>0</v>
      </c>
      <c r="F183" s="74">
        <v>6220</v>
      </c>
      <c r="G183" s="74" t="s">
        <v>314</v>
      </c>
      <c r="H183" s="170">
        <v>80</v>
      </c>
    </row>
    <row r="184" spans="2:8" x14ac:dyDescent="0.25">
      <c r="B184" s="217" t="s">
        <v>322</v>
      </c>
      <c r="C184" s="74" t="s">
        <v>150</v>
      </c>
      <c r="D184" s="74">
        <v>86</v>
      </c>
      <c r="E184" s="74">
        <v>0</v>
      </c>
      <c r="F184" s="74">
        <v>7830</v>
      </c>
      <c r="G184" s="74" t="s">
        <v>312</v>
      </c>
      <c r="H184" s="170">
        <v>368</v>
      </c>
    </row>
    <row r="185" spans="2:8" x14ac:dyDescent="0.25">
      <c r="B185" s="217" t="s">
        <v>322</v>
      </c>
      <c r="C185" s="74" t="s">
        <v>150</v>
      </c>
      <c r="D185" s="74">
        <v>86</v>
      </c>
      <c r="E185" s="74">
        <v>0</v>
      </c>
      <c r="F185" s="218">
        <v>6110</v>
      </c>
      <c r="G185" s="74" t="s">
        <v>312</v>
      </c>
      <c r="H185" s="170">
        <v>-368</v>
      </c>
    </row>
    <row r="186" spans="2:8" x14ac:dyDescent="0.25">
      <c r="B186" s="217" t="s">
        <v>322</v>
      </c>
      <c r="C186" s="74" t="s">
        <v>313</v>
      </c>
      <c r="D186" s="74">
        <v>87</v>
      </c>
      <c r="E186" s="74">
        <v>0</v>
      </c>
      <c r="F186" s="74">
        <v>7830</v>
      </c>
      <c r="G186" s="74" t="s">
        <v>314</v>
      </c>
      <c r="H186" s="170">
        <v>-80</v>
      </c>
    </row>
    <row r="187" spans="2:8" x14ac:dyDescent="0.25">
      <c r="B187" s="217" t="s">
        <v>322</v>
      </c>
      <c r="C187" s="74" t="s">
        <v>313</v>
      </c>
      <c r="D187" s="74">
        <v>87</v>
      </c>
      <c r="E187" s="74">
        <v>0</v>
      </c>
      <c r="F187" s="74">
        <v>6220</v>
      </c>
      <c r="G187" s="74" t="s">
        <v>314</v>
      </c>
      <c r="H187" s="170">
        <v>80</v>
      </c>
    </row>
    <row r="188" spans="2:8" x14ac:dyDescent="0.25">
      <c r="B188" s="217" t="s">
        <v>323</v>
      </c>
      <c r="C188" s="74" t="s">
        <v>150</v>
      </c>
      <c r="D188" s="74">
        <v>88</v>
      </c>
      <c r="E188" s="74">
        <v>0</v>
      </c>
      <c r="F188" s="74">
        <v>7830</v>
      </c>
      <c r="G188" s="74" t="s">
        <v>312</v>
      </c>
      <c r="H188" s="170">
        <v>369</v>
      </c>
    </row>
    <row r="189" spans="2:8" x14ac:dyDescent="0.25">
      <c r="B189" s="217" t="s">
        <v>323</v>
      </c>
      <c r="C189" s="74" t="s">
        <v>150</v>
      </c>
      <c r="D189" s="74">
        <v>88</v>
      </c>
      <c r="E189" s="74">
        <v>0</v>
      </c>
      <c r="F189" s="218">
        <v>6110</v>
      </c>
      <c r="G189" s="74" t="s">
        <v>312</v>
      </c>
      <c r="H189" s="170">
        <v>-369</v>
      </c>
    </row>
    <row r="190" spans="2:8" x14ac:dyDescent="0.25">
      <c r="B190" s="217" t="s">
        <v>323</v>
      </c>
      <c r="C190" s="74" t="s">
        <v>313</v>
      </c>
      <c r="D190" s="74">
        <v>89</v>
      </c>
      <c r="E190" s="74">
        <v>0</v>
      </c>
      <c r="F190" s="74">
        <v>7830</v>
      </c>
      <c r="G190" s="74" t="s">
        <v>314</v>
      </c>
      <c r="H190" s="170">
        <v>-81</v>
      </c>
    </row>
    <row r="191" spans="2:8" x14ac:dyDescent="0.25">
      <c r="B191" s="217" t="s">
        <v>323</v>
      </c>
      <c r="C191" s="74" t="s">
        <v>313</v>
      </c>
      <c r="D191" s="74">
        <v>89</v>
      </c>
      <c r="E191" s="74">
        <v>0</v>
      </c>
      <c r="F191" s="74">
        <v>6220</v>
      </c>
      <c r="G191" s="74" t="s">
        <v>314</v>
      </c>
      <c r="H191" s="170">
        <v>81</v>
      </c>
    </row>
    <row r="192" spans="2:8" x14ac:dyDescent="0.25">
      <c r="B192" s="217" t="s">
        <v>324</v>
      </c>
      <c r="C192" s="74" t="s">
        <v>177</v>
      </c>
      <c r="D192" s="74">
        <v>90</v>
      </c>
      <c r="E192" s="74">
        <v>0</v>
      </c>
      <c r="F192" s="74">
        <v>7830</v>
      </c>
      <c r="G192" s="74" t="s">
        <v>307</v>
      </c>
      <c r="H192" s="170">
        <v>369</v>
      </c>
    </row>
    <row r="193" spans="2:8" x14ac:dyDescent="0.25">
      <c r="B193" s="217" t="s">
        <v>324</v>
      </c>
      <c r="C193" s="74" t="s">
        <v>177</v>
      </c>
      <c r="D193" s="74">
        <v>90</v>
      </c>
      <c r="E193" s="74">
        <v>0</v>
      </c>
      <c r="F193" s="218">
        <v>6110</v>
      </c>
      <c r="G193" s="74" t="s">
        <v>307</v>
      </c>
      <c r="H193" s="170">
        <v>-369</v>
      </c>
    </row>
    <row r="194" spans="2:8" x14ac:dyDescent="0.25">
      <c r="B194" s="217" t="s">
        <v>324</v>
      </c>
      <c r="C194" s="74" t="s">
        <v>176</v>
      </c>
      <c r="D194" s="74">
        <v>91</v>
      </c>
      <c r="E194" s="74">
        <v>0</v>
      </c>
      <c r="F194" s="74">
        <v>7830</v>
      </c>
      <c r="G194" s="74" t="s">
        <v>310</v>
      </c>
      <c r="H194" s="170">
        <v>-81</v>
      </c>
    </row>
    <row r="195" spans="2:8" x14ac:dyDescent="0.25">
      <c r="B195" s="217" t="s">
        <v>324</v>
      </c>
      <c r="C195" s="74" t="s">
        <v>176</v>
      </c>
      <c r="D195" s="74">
        <v>91</v>
      </c>
      <c r="E195" s="74">
        <v>0</v>
      </c>
      <c r="F195" s="74">
        <v>6220</v>
      </c>
      <c r="G195" s="74" t="s">
        <v>310</v>
      </c>
      <c r="H195" s="170">
        <v>81</v>
      </c>
    </row>
    <row r="196" spans="2:8" x14ac:dyDescent="0.25">
      <c r="B196" s="217" t="s">
        <v>325</v>
      </c>
      <c r="C196" s="74" t="s">
        <v>177</v>
      </c>
      <c r="D196" s="74">
        <v>92</v>
      </c>
      <c r="E196" s="74">
        <v>0</v>
      </c>
      <c r="F196" s="74">
        <v>7830</v>
      </c>
      <c r="G196" s="74" t="s">
        <v>307</v>
      </c>
      <c r="H196" s="170">
        <v>369</v>
      </c>
    </row>
    <row r="197" spans="2:8" x14ac:dyDescent="0.25">
      <c r="B197" s="217" t="s">
        <v>325</v>
      </c>
      <c r="C197" s="74" t="s">
        <v>177</v>
      </c>
      <c r="D197" s="74">
        <v>92</v>
      </c>
      <c r="E197" s="74">
        <v>0</v>
      </c>
      <c r="F197" s="218">
        <v>6110</v>
      </c>
      <c r="G197" s="74" t="s">
        <v>307</v>
      </c>
      <c r="H197" s="170">
        <v>-369</v>
      </c>
    </row>
    <row r="198" spans="2:8" x14ac:dyDescent="0.25">
      <c r="B198" s="217" t="s">
        <v>325</v>
      </c>
      <c r="C198" s="74" t="s">
        <v>176</v>
      </c>
      <c r="D198" s="74">
        <v>93</v>
      </c>
      <c r="E198" s="74">
        <v>0</v>
      </c>
      <c r="F198" s="74">
        <v>7830</v>
      </c>
      <c r="G198" s="74" t="s">
        <v>310</v>
      </c>
      <c r="H198" s="170">
        <v>-81</v>
      </c>
    </row>
    <row r="199" spans="2:8" x14ac:dyDescent="0.25">
      <c r="B199" s="217" t="s">
        <v>325</v>
      </c>
      <c r="C199" s="74" t="s">
        <v>176</v>
      </c>
      <c r="D199" s="74">
        <v>93</v>
      </c>
      <c r="E199" s="74">
        <v>0</v>
      </c>
      <c r="F199" s="74">
        <v>6220</v>
      </c>
      <c r="G199" s="74" t="s">
        <v>310</v>
      </c>
      <c r="H199" s="170">
        <v>81</v>
      </c>
    </row>
    <row r="200" spans="2:8" x14ac:dyDescent="0.25">
      <c r="B200" s="217" t="s">
        <v>259</v>
      </c>
      <c r="C200" s="74" t="s">
        <v>177</v>
      </c>
      <c r="D200" s="74">
        <v>94</v>
      </c>
      <c r="E200" s="74">
        <v>0</v>
      </c>
      <c r="F200" s="74">
        <v>7830</v>
      </c>
      <c r="G200" s="74" t="s">
        <v>307</v>
      </c>
      <c r="H200" s="170">
        <v>398</v>
      </c>
    </row>
    <row r="201" spans="2:8" x14ac:dyDescent="0.25">
      <c r="B201" s="217" t="s">
        <v>259</v>
      </c>
      <c r="C201" s="74" t="s">
        <v>177</v>
      </c>
      <c r="D201" s="74">
        <v>94</v>
      </c>
      <c r="E201" s="74">
        <v>0</v>
      </c>
      <c r="F201" s="218">
        <v>6110</v>
      </c>
      <c r="G201" s="74" t="s">
        <v>307</v>
      </c>
      <c r="H201" s="170">
        <v>-398</v>
      </c>
    </row>
    <row r="202" spans="2:8" x14ac:dyDescent="0.25">
      <c r="B202" s="217" t="s">
        <v>259</v>
      </c>
      <c r="C202" s="74" t="s">
        <v>176</v>
      </c>
      <c r="D202" s="74">
        <v>95</v>
      </c>
      <c r="E202" s="74">
        <v>0</v>
      </c>
      <c r="F202" s="74">
        <v>7830</v>
      </c>
      <c r="G202" s="74" t="s">
        <v>310</v>
      </c>
      <c r="H202" s="170">
        <v>-88</v>
      </c>
    </row>
    <row r="203" spans="2:8" x14ac:dyDescent="0.25">
      <c r="B203" s="217" t="s">
        <v>259</v>
      </c>
      <c r="C203" s="74" t="s">
        <v>176</v>
      </c>
      <c r="D203" s="74">
        <v>95</v>
      </c>
      <c r="E203" s="74">
        <v>0</v>
      </c>
      <c r="F203" s="74">
        <v>6220</v>
      </c>
      <c r="G203" s="74" t="s">
        <v>310</v>
      </c>
      <c r="H203" s="170">
        <v>88</v>
      </c>
    </row>
    <row r="204" spans="2:8" x14ac:dyDescent="0.25">
      <c r="B204" s="217" t="s">
        <v>306</v>
      </c>
      <c r="C204" s="74" t="s">
        <v>62</v>
      </c>
      <c r="D204" s="74">
        <v>96</v>
      </c>
      <c r="E204" s="74">
        <v>0</v>
      </c>
      <c r="F204" s="74">
        <v>7830</v>
      </c>
      <c r="G204" s="74" t="s">
        <v>308</v>
      </c>
      <c r="H204" s="170">
        <v>-262895</v>
      </c>
    </row>
    <row r="205" spans="2:8" x14ac:dyDescent="0.25">
      <c r="B205" s="217" t="s">
        <v>306</v>
      </c>
      <c r="C205" s="74" t="s">
        <v>62</v>
      </c>
      <c r="D205" s="74">
        <v>96</v>
      </c>
      <c r="E205" s="74">
        <v>0</v>
      </c>
      <c r="F205" s="74">
        <v>7815</v>
      </c>
      <c r="G205" s="74" t="s">
        <v>308</v>
      </c>
      <c r="H205" s="170">
        <v>262895</v>
      </c>
    </row>
    <row r="206" spans="2:8" x14ac:dyDescent="0.25">
      <c r="B206" s="217" t="s">
        <v>306</v>
      </c>
      <c r="C206" s="74" t="s">
        <v>177</v>
      </c>
      <c r="D206" s="74">
        <v>97</v>
      </c>
      <c r="E206" s="74">
        <v>0</v>
      </c>
      <c r="F206" s="74">
        <v>7830</v>
      </c>
      <c r="G206" s="74" t="s">
        <v>307</v>
      </c>
      <c r="H206" s="170">
        <v>384</v>
      </c>
    </row>
    <row r="207" spans="2:8" x14ac:dyDescent="0.25">
      <c r="B207" s="217" t="s">
        <v>306</v>
      </c>
      <c r="C207" s="74" t="s">
        <v>177</v>
      </c>
      <c r="D207" s="74">
        <v>97</v>
      </c>
      <c r="E207" s="74">
        <v>0</v>
      </c>
      <c r="F207" s="218">
        <v>6110</v>
      </c>
      <c r="G207" s="74" t="s">
        <v>307</v>
      </c>
      <c r="H207" s="170">
        <v>-384</v>
      </c>
    </row>
    <row r="208" spans="2:8" x14ac:dyDescent="0.25">
      <c r="B208" s="217" t="s">
        <v>306</v>
      </c>
      <c r="C208" s="74" t="s">
        <v>176</v>
      </c>
      <c r="D208" s="74">
        <v>98</v>
      </c>
      <c r="E208" s="74">
        <v>0</v>
      </c>
      <c r="F208" s="74">
        <v>7830</v>
      </c>
      <c r="G208" s="74" t="s">
        <v>310</v>
      </c>
      <c r="H208" s="170">
        <v>-84</v>
      </c>
    </row>
    <row r="209" spans="2:8" x14ac:dyDescent="0.25">
      <c r="B209" s="217" t="s">
        <v>306</v>
      </c>
      <c r="C209" s="74" t="s">
        <v>176</v>
      </c>
      <c r="D209" s="74">
        <v>98</v>
      </c>
      <c r="E209" s="74">
        <v>0</v>
      </c>
      <c r="F209" s="74">
        <v>6220</v>
      </c>
      <c r="G209" s="74" t="s">
        <v>310</v>
      </c>
      <c r="H209" s="170">
        <v>84</v>
      </c>
    </row>
    <row r="210" spans="2:8" x14ac:dyDescent="0.25">
      <c r="B210" s="217" t="s">
        <v>196</v>
      </c>
      <c r="C210" s="74" t="s">
        <v>326</v>
      </c>
      <c r="D210" s="74">
        <v>99</v>
      </c>
      <c r="E210" s="74">
        <v>0</v>
      </c>
      <c r="F210" s="74">
        <v>7820</v>
      </c>
      <c r="G210" s="74" t="s">
        <v>327</v>
      </c>
      <c r="H210" s="170">
        <v>-35900</v>
      </c>
    </row>
    <row r="211" spans="2:8" x14ac:dyDescent="0.25">
      <c r="B211" s="217" t="s">
        <v>196</v>
      </c>
      <c r="C211" s="74" t="s">
        <v>326</v>
      </c>
      <c r="D211" s="74">
        <v>99</v>
      </c>
      <c r="E211" s="74">
        <v>0</v>
      </c>
      <c r="F211" s="74">
        <v>4530</v>
      </c>
      <c r="G211" s="74" t="s">
        <v>327</v>
      </c>
      <c r="H211" s="170">
        <v>35900</v>
      </c>
    </row>
    <row r="212" spans="2:8" x14ac:dyDescent="0.25">
      <c r="B212" s="217" t="s">
        <v>328</v>
      </c>
      <c r="C212" s="74" t="s">
        <v>168</v>
      </c>
      <c r="D212" s="74">
        <v>100</v>
      </c>
      <c r="E212" s="74">
        <v>0</v>
      </c>
      <c r="F212" s="74">
        <v>7820</v>
      </c>
      <c r="G212" s="74" t="s">
        <v>329</v>
      </c>
      <c r="H212" s="170">
        <v>-7793</v>
      </c>
    </row>
    <row r="213" spans="2:8" x14ac:dyDescent="0.25">
      <c r="B213" s="217" t="s">
        <v>328</v>
      </c>
      <c r="C213" s="74" t="s">
        <v>168</v>
      </c>
      <c r="D213" s="74">
        <v>100</v>
      </c>
      <c r="E213" s="74">
        <v>0</v>
      </c>
      <c r="F213" s="74">
        <v>4150</v>
      </c>
      <c r="G213" s="74" t="s">
        <v>329</v>
      </c>
      <c r="H213" s="170">
        <v>7793</v>
      </c>
    </row>
    <row r="214" spans="2:8" x14ac:dyDescent="0.25">
      <c r="B214" s="217" t="s">
        <v>328</v>
      </c>
      <c r="C214" s="74" t="s">
        <v>330</v>
      </c>
      <c r="D214" s="74">
        <v>101</v>
      </c>
      <c r="E214" s="74">
        <v>0</v>
      </c>
      <c r="F214" s="74">
        <v>7820</v>
      </c>
      <c r="G214" s="74" t="s">
        <v>331</v>
      </c>
      <c r="H214" s="170">
        <v>-1806</v>
      </c>
    </row>
    <row r="215" spans="2:8" s="74" customFormat="1" x14ac:dyDescent="0.25">
      <c r="B215" s="217" t="s">
        <v>328</v>
      </c>
      <c r="C215" s="74" t="s">
        <v>330</v>
      </c>
      <c r="D215" s="74">
        <v>101</v>
      </c>
      <c r="E215" s="74">
        <v>0</v>
      </c>
      <c r="F215" s="74">
        <v>3340</v>
      </c>
      <c r="G215" s="74" t="s">
        <v>331</v>
      </c>
      <c r="H215" s="170">
        <v>1806</v>
      </c>
    </row>
    <row r="216" spans="2:8" s="74" customFormat="1" x14ac:dyDescent="0.25">
      <c r="B216" s="217" t="s">
        <v>332</v>
      </c>
      <c r="C216" s="74" t="s">
        <v>333</v>
      </c>
      <c r="D216" s="74">
        <v>102</v>
      </c>
      <c r="E216" s="74">
        <v>0</v>
      </c>
      <c r="F216" s="74">
        <v>7820</v>
      </c>
      <c r="G216" s="74" t="s">
        <v>334</v>
      </c>
      <c r="H216" s="170">
        <v>-850</v>
      </c>
    </row>
    <row r="217" spans="2:8" x14ac:dyDescent="0.25">
      <c r="B217" s="217" t="s">
        <v>332</v>
      </c>
      <c r="C217" s="74" t="s">
        <v>333</v>
      </c>
      <c r="D217" s="74">
        <v>102</v>
      </c>
      <c r="E217" s="74">
        <v>0</v>
      </c>
      <c r="F217" s="74">
        <v>6215</v>
      </c>
      <c r="G217" s="74" t="s">
        <v>334</v>
      </c>
      <c r="H217" s="170">
        <v>850</v>
      </c>
    </row>
    <row r="218" spans="2:8" s="74" customFormat="1" x14ac:dyDescent="0.25">
      <c r="B218" s="217" t="s">
        <v>335</v>
      </c>
      <c r="C218" s="74" t="s">
        <v>336</v>
      </c>
      <c r="D218" s="74">
        <v>103</v>
      </c>
      <c r="E218" s="74">
        <v>0</v>
      </c>
      <c r="F218" s="74">
        <v>7820</v>
      </c>
      <c r="G218" s="74" t="s">
        <v>337</v>
      </c>
      <c r="H218" s="170">
        <v>-2112</v>
      </c>
    </row>
    <row r="219" spans="2:8" s="74" customFormat="1" x14ac:dyDescent="0.25">
      <c r="B219" s="217" t="s">
        <v>335</v>
      </c>
      <c r="C219" s="74" t="s">
        <v>336</v>
      </c>
      <c r="D219" s="74">
        <v>103</v>
      </c>
      <c r="E219" s="74">
        <v>0</v>
      </c>
      <c r="F219" s="74">
        <v>3340</v>
      </c>
      <c r="G219" s="74" t="s">
        <v>337</v>
      </c>
      <c r="H219" s="170">
        <v>2112</v>
      </c>
    </row>
    <row r="220" spans="2:8" x14ac:dyDescent="0.25">
      <c r="B220" s="217" t="s">
        <v>338</v>
      </c>
      <c r="C220" s="74" t="s">
        <v>330</v>
      </c>
      <c r="D220" s="74">
        <v>104</v>
      </c>
      <c r="E220" s="74">
        <v>0</v>
      </c>
      <c r="F220" s="74">
        <v>7820</v>
      </c>
      <c r="G220" s="74" t="s">
        <v>339</v>
      </c>
      <c r="H220" s="170">
        <v>-1764</v>
      </c>
    </row>
    <row r="221" spans="2:8" x14ac:dyDescent="0.25">
      <c r="B221" s="217" t="s">
        <v>338</v>
      </c>
      <c r="C221" s="74" t="s">
        <v>330</v>
      </c>
      <c r="D221" s="74">
        <v>104</v>
      </c>
      <c r="E221" s="74">
        <v>0</v>
      </c>
      <c r="F221" s="74">
        <v>3340</v>
      </c>
      <c r="G221" s="74" t="s">
        <v>339</v>
      </c>
      <c r="H221" s="170">
        <v>1764</v>
      </c>
    </row>
    <row r="222" spans="2:8" x14ac:dyDescent="0.25">
      <c r="B222" s="217" t="s">
        <v>311</v>
      </c>
      <c r="C222" s="74" t="s">
        <v>86</v>
      </c>
      <c r="D222" s="74">
        <v>105</v>
      </c>
      <c r="E222" s="74">
        <v>0</v>
      </c>
      <c r="F222" s="74">
        <v>7820</v>
      </c>
      <c r="G222" s="74" t="s">
        <v>340</v>
      </c>
      <c r="H222" s="170">
        <v>-13152</v>
      </c>
    </row>
    <row r="223" spans="2:8" x14ac:dyDescent="0.25">
      <c r="B223" s="217" t="s">
        <v>311</v>
      </c>
      <c r="C223" s="74" t="s">
        <v>86</v>
      </c>
      <c r="D223" s="74">
        <v>105</v>
      </c>
      <c r="E223" s="74">
        <v>0</v>
      </c>
      <c r="F223" s="74">
        <v>9350</v>
      </c>
      <c r="G223" s="74" t="s">
        <v>340</v>
      </c>
      <c r="H223" s="170">
        <v>13152</v>
      </c>
    </row>
    <row r="224" spans="2:8" x14ac:dyDescent="0.25">
      <c r="B224" s="217" t="s">
        <v>341</v>
      </c>
      <c r="C224" s="74" t="s">
        <v>62</v>
      </c>
      <c r="D224" s="74">
        <v>106</v>
      </c>
      <c r="E224" s="74">
        <v>0</v>
      </c>
      <c r="F224" s="74">
        <v>7820</v>
      </c>
      <c r="G224" s="74" t="s">
        <v>342</v>
      </c>
      <c r="H224" s="170">
        <v>50541</v>
      </c>
    </row>
    <row r="225" spans="2:8" x14ac:dyDescent="0.25">
      <c r="B225" s="217" t="s">
        <v>341</v>
      </c>
      <c r="C225" s="74" t="s">
        <v>62</v>
      </c>
      <c r="D225" s="74">
        <v>106</v>
      </c>
      <c r="E225" s="74">
        <v>0</v>
      </c>
      <c r="F225" s="74">
        <v>1120</v>
      </c>
      <c r="G225" s="74" t="s">
        <v>342</v>
      </c>
      <c r="H225" s="170">
        <v>-50541</v>
      </c>
    </row>
    <row r="226" spans="2:8" x14ac:dyDescent="0.25">
      <c r="B226" s="217" t="s">
        <v>343</v>
      </c>
      <c r="C226" s="74" t="s">
        <v>183</v>
      </c>
      <c r="D226" s="74">
        <v>107</v>
      </c>
      <c r="E226" s="74">
        <v>0</v>
      </c>
      <c r="F226" s="74">
        <v>7820</v>
      </c>
      <c r="G226" s="74" t="s">
        <v>344</v>
      </c>
      <c r="H226" s="170">
        <v>34000</v>
      </c>
    </row>
    <row r="227" spans="2:8" x14ac:dyDescent="0.25">
      <c r="B227" s="217" t="s">
        <v>343</v>
      </c>
      <c r="C227" s="74" t="s">
        <v>183</v>
      </c>
      <c r="D227" s="74">
        <v>107</v>
      </c>
      <c r="E227" s="74">
        <v>0</v>
      </c>
      <c r="F227" s="74">
        <v>1120</v>
      </c>
      <c r="G227" s="74" t="s">
        <v>344</v>
      </c>
      <c r="H227" s="170">
        <v>-34000</v>
      </c>
    </row>
    <row r="228" spans="2:8" x14ac:dyDescent="0.25">
      <c r="B228" s="217" t="s">
        <v>345</v>
      </c>
      <c r="C228" s="74" t="s">
        <v>330</v>
      </c>
      <c r="D228" s="74">
        <v>108</v>
      </c>
      <c r="E228" s="74">
        <v>0</v>
      </c>
      <c r="F228" s="74">
        <v>7820</v>
      </c>
      <c r="G228" s="74" t="s">
        <v>346</v>
      </c>
      <c r="H228" s="170">
        <v>-3239</v>
      </c>
    </row>
    <row r="229" spans="2:8" x14ac:dyDescent="0.25">
      <c r="B229" s="217" t="s">
        <v>345</v>
      </c>
      <c r="C229" s="74" t="s">
        <v>330</v>
      </c>
      <c r="D229" s="74">
        <v>108</v>
      </c>
      <c r="E229" s="74">
        <v>0</v>
      </c>
      <c r="F229" s="74">
        <v>3340</v>
      </c>
      <c r="G229" s="74" t="s">
        <v>346</v>
      </c>
      <c r="H229" s="170">
        <v>3239</v>
      </c>
    </row>
    <row r="230" spans="2:8" x14ac:dyDescent="0.25">
      <c r="B230" s="217" t="s">
        <v>315</v>
      </c>
      <c r="C230" s="74" t="s">
        <v>86</v>
      </c>
      <c r="D230" s="74">
        <v>109</v>
      </c>
      <c r="E230" s="74">
        <v>0</v>
      </c>
      <c r="F230" s="74">
        <v>7820</v>
      </c>
      <c r="G230" s="74" t="s">
        <v>340</v>
      </c>
      <c r="H230" s="170">
        <v>-12354</v>
      </c>
    </row>
    <row r="231" spans="2:8" x14ac:dyDescent="0.25">
      <c r="B231" s="217" t="s">
        <v>315</v>
      </c>
      <c r="C231" s="74" t="s">
        <v>86</v>
      </c>
      <c r="D231" s="74">
        <v>109</v>
      </c>
      <c r="E231" s="74">
        <v>0</v>
      </c>
      <c r="F231" s="74">
        <v>4410</v>
      </c>
      <c r="G231" s="74" t="s">
        <v>340</v>
      </c>
      <c r="H231" s="170">
        <v>12354</v>
      </c>
    </row>
    <row r="232" spans="2:8" x14ac:dyDescent="0.25">
      <c r="B232" s="217" t="s">
        <v>347</v>
      </c>
      <c r="C232" s="74" t="s">
        <v>348</v>
      </c>
      <c r="D232" s="74">
        <v>110</v>
      </c>
      <c r="E232" s="74">
        <v>0</v>
      </c>
      <c r="F232" s="74">
        <v>7820</v>
      </c>
      <c r="G232" s="74" t="s">
        <v>349</v>
      </c>
      <c r="H232" s="170">
        <v>1250</v>
      </c>
    </row>
    <row r="233" spans="2:8" x14ac:dyDescent="0.25">
      <c r="B233" s="217" t="s">
        <v>347</v>
      </c>
      <c r="C233" s="74" t="s">
        <v>348</v>
      </c>
      <c r="D233" s="74">
        <v>110</v>
      </c>
      <c r="E233" s="74">
        <v>0</v>
      </c>
      <c r="F233" s="74">
        <v>1120</v>
      </c>
      <c r="G233" s="74" t="s">
        <v>349</v>
      </c>
      <c r="H233" s="170">
        <v>-1250</v>
      </c>
    </row>
    <row r="234" spans="2:8" x14ac:dyDescent="0.25">
      <c r="B234" s="217" t="s">
        <v>347</v>
      </c>
      <c r="C234" s="74" t="s">
        <v>183</v>
      </c>
      <c r="D234" s="74">
        <v>111</v>
      </c>
      <c r="E234" s="74">
        <v>0</v>
      </c>
      <c r="F234" s="74">
        <v>7820</v>
      </c>
      <c r="G234" s="74" t="s">
        <v>344</v>
      </c>
      <c r="H234" s="170">
        <v>32000</v>
      </c>
    </row>
    <row r="235" spans="2:8" x14ac:dyDescent="0.25">
      <c r="B235" s="217" t="s">
        <v>347</v>
      </c>
      <c r="C235" s="74" t="s">
        <v>183</v>
      </c>
      <c r="D235" s="74">
        <v>111</v>
      </c>
      <c r="E235" s="74">
        <v>0</v>
      </c>
      <c r="F235" s="74">
        <v>1120</v>
      </c>
      <c r="G235" s="74" t="s">
        <v>344</v>
      </c>
      <c r="H235" s="170">
        <v>-32000</v>
      </c>
    </row>
    <row r="236" spans="2:8" x14ac:dyDescent="0.25">
      <c r="B236" s="217" t="s">
        <v>350</v>
      </c>
      <c r="C236" s="74" t="s">
        <v>183</v>
      </c>
      <c r="D236" s="74">
        <v>112</v>
      </c>
      <c r="E236" s="74">
        <v>0</v>
      </c>
      <c r="F236" s="74">
        <v>7820</v>
      </c>
      <c r="G236" s="74" t="s">
        <v>344</v>
      </c>
      <c r="H236" s="170">
        <v>21500</v>
      </c>
    </row>
    <row r="237" spans="2:8" x14ac:dyDescent="0.25">
      <c r="B237" s="217" t="s">
        <v>350</v>
      </c>
      <c r="C237" s="74" t="s">
        <v>183</v>
      </c>
      <c r="D237" s="74">
        <v>112</v>
      </c>
      <c r="E237" s="74">
        <v>0</v>
      </c>
      <c r="F237" s="74">
        <v>1120</v>
      </c>
      <c r="G237" s="74" t="s">
        <v>344</v>
      </c>
      <c r="H237" s="170">
        <v>-21500</v>
      </c>
    </row>
    <row r="238" spans="2:8" x14ac:dyDescent="0.25">
      <c r="B238" s="217" t="s">
        <v>351</v>
      </c>
      <c r="C238" s="74" t="s">
        <v>86</v>
      </c>
      <c r="D238" s="74">
        <v>113</v>
      </c>
      <c r="E238" s="74">
        <v>0</v>
      </c>
      <c r="F238" s="74">
        <v>7820</v>
      </c>
      <c r="G238" s="74" t="s">
        <v>340</v>
      </c>
      <c r="H238" s="170">
        <v>-12354</v>
      </c>
    </row>
    <row r="239" spans="2:8" x14ac:dyDescent="0.25">
      <c r="B239" s="217" t="s">
        <v>351</v>
      </c>
      <c r="C239" s="74" t="s">
        <v>86</v>
      </c>
      <c r="D239" s="74">
        <v>113</v>
      </c>
      <c r="E239" s="74">
        <v>0</v>
      </c>
      <c r="F239" s="74">
        <v>4410</v>
      </c>
      <c r="G239" s="74" t="s">
        <v>340</v>
      </c>
      <c r="H239" s="170">
        <v>12354</v>
      </c>
    </row>
    <row r="240" spans="2:8" x14ac:dyDescent="0.25">
      <c r="B240" s="217" t="s">
        <v>218</v>
      </c>
      <c r="C240" s="74" t="s">
        <v>154</v>
      </c>
      <c r="D240" s="74">
        <v>114</v>
      </c>
      <c r="E240" s="74">
        <v>0</v>
      </c>
      <c r="F240" s="74">
        <v>7820</v>
      </c>
      <c r="G240" s="74" t="s">
        <v>352</v>
      </c>
      <c r="H240" s="170">
        <v>-127782</v>
      </c>
    </row>
    <row r="241" spans="2:8" x14ac:dyDescent="0.25">
      <c r="B241" s="217" t="s">
        <v>218</v>
      </c>
      <c r="C241" s="74" t="s">
        <v>154</v>
      </c>
      <c r="D241" s="74">
        <v>114</v>
      </c>
      <c r="E241" s="74">
        <v>0</v>
      </c>
      <c r="F241" s="74">
        <v>4520</v>
      </c>
      <c r="G241" s="74" t="s">
        <v>352</v>
      </c>
      <c r="H241" s="170">
        <v>127782</v>
      </c>
    </row>
    <row r="242" spans="2:8" x14ac:dyDescent="0.25">
      <c r="B242" s="217" t="s">
        <v>353</v>
      </c>
      <c r="C242" s="74" t="s">
        <v>183</v>
      </c>
      <c r="D242" s="74">
        <v>115</v>
      </c>
      <c r="E242" s="74">
        <v>0</v>
      </c>
      <c r="F242" s="74">
        <v>7820</v>
      </c>
      <c r="G242" s="74" t="s">
        <v>344</v>
      </c>
      <c r="H242" s="170">
        <v>46000</v>
      </c>
    </row>
    <row r="243" spans="2:8" x14ac:dyDescent="0.25">
      <c r="B243" s="217" t="s">
        <v>353</v>
      </c>
      <c r="C243" s="74" t="s">
        <v>183</v>
      </c>
      <c r="D243" s="74">
        <v>115</v>
      </c>
      <c r="E243" s="74">
        <v>0</v>
      </c>
      <c r="F243" s="74">
        <v>1120</v>
      </c>
      <c r="G243" s="74" t="s">
        <v>344</v>
      </c>
      <c r="H243" s="170">
        <v>-46000</v>
      </c>
    </row>
    <row r="244" spans="2:8" s="74" customFormat="1" x14ac:dyDescent="0.25">
      <c r="B244" s="217" t="s">
        <v>354</v>
      </c>
      <c r="C244" s="74" t="s">
        <v>152</v>
      </c>
      <c r="D244" s="74">
        <v>116</v>
      </c>
      <c r="E244" s="74">
        <v>0</v>
      </c>
      <c r="F244" s="74">
        <v>7820</v>
      </c>
      <c r="G244" s="74" t="s">
        <v>355</v>
      </c>
      <c r="H244" s="170">
        <v>-15525</v>
      </c>
    </row>
    <row r="245" spans="2:8" s="74" customFormat="1" x14ac:dyDescent="0.25">
      <c r="B245" s="217" t="s">
        <v>354</v>
      </c>
      <c r="C245" s="74" t="s">
        <v>152</v>
      </c>
      <c r="D245" s="74">
        <v>116</v>
      </c>
      <c r="E245" s="74">
        <v>0</v>
      </c>
      <c r="F245" s="74">
        <v>4540</v>
      </c>
      <c r="G245" s="74" t="s">
        <v>355</v>
      </c>
      <c r="H245" s="170">
        <v>15525</v>
      </c>
    </row>
    <row r="246" spans="2:8" s="74" customFormat="1" x14ac:dyDescent="0.25">
      <c r="B246" s="217" t="s">
        <v>354</v>
      </c>
      <c r="C246" s="74" t="s">
        <v>62</v>
      </c>
      <c r="D246" s="74">
        <v>117</v>
      </c>
      <c r="E246" s="74">
        <v>0</v>
      </c>
      <c r="F246" s="74">
        <v>7820</v>
      </c>
      <c r="G246" s="74" t="s">
        <v>356</v>
      </c>
      <c r="H246" s="170">
        <v>1696</v>
      </c>
    </row>
    <row r="247" spans="2:8" x14ac:dyDescent="0.25">
      <c r="B247" s="217" t="s">
        <v>354</v>
      </c>
      <c r="C247" s="74" t="s">
        <v>62</v>
      </c>
      <c r="D247" s="74">
        <v>117</v>
      </c>
      <c r="E247" s="74">
        <v>0</v>
      </c>
      <c r="F247" s="74">
        <v>1120</v>
      </c>
      <c r="G247" s="74" t="s">
        <v>356</v>
      </c>
      <c r="H247" s="170">
        <v>-1696</v>
      </c>
    </row>
    <row r="248" spans="2:8" x14ac:dyDescent="0.25">
      <c r="B248" s="217" t="s">
        <v>357</v>
      </c>
      <c r="C248" s="74" t="s">
        <v>86</v>
      </c>
      <c r="D248" s="74">
        <v>118</v>
      </c>
      <c r="E248" s="74">
        <v>0</v>
      </c>
      <c r="F248" s="74">
        <v>7820</v>
      </c>
      <c r="G248" s="74" t="s">
        <v>340</v>
      </c>
      <c r="H248" s="170">
        <v>-9356</v>
      </c>
    </row>
    <row r="249" spans="2:8" x14ac:dyDescent="0.25">
      <c r="B249" s="217" t="s">
        <v>357</v>
      </c>
      <c r="C249" s="74" t="s">
        <v>86</v>
      </c>
      <c r="D249" s="74">
        <v>118</v>
      </c>
      <c r="E249" s="74">
        <v>0</v>
      </c>
      <c r="F249" s="74">
        <v>4410</v>
      </c>
      <c r="G249" s="74" t="s">
        <v>340</v>
      </c>
      <c r="H249" s="170">
        <v>9356</v>
      </c>
    </row>
    <row r="250" spans="2:8" x14ac:dyDescent="0.25">
      <c r="B250" s="217" t="s">
        <v>221</v>
      </c>
      <c r="C250" s="74" t="s">
        <v>169</v>
      </c>
      <c r="D250" s="74">
        <v>119</v>
      </c>
      <c r="E250" s="74">
        <v>0</v>
      </c>
      <c r="F250" s="74">
        <v>7820</v>
      </c>
      <c r="G250" s="74" t="s">
        <v>358</v>
      </c>
      <c r="H250" s="170">
        <v>-2857</v>
      </c>
    </row>
    <row r="251" spans="2:8" x14ac:dyDescent="0.25">
      <c r="B251" s="217" t="s">
        <v>221</v>
      </c>
      <c r="C251" s="74" t="s">
        <v>169</v>
      </c>
      <c r="D251" s="74">
        <v>119</v>
      </c>
      <c r="E251" s="74">
        <v>0</v>
      </c>
      <c r="F251" s="74">
        <v>3340</v>
      </c>
      <c r="G251" s="74" t="s">
        <v>358</v>
      </c>
      <c r="H251" s="170">
        <v>2857</v>
      </c>
    </row>
    <row r="252" spans="2:8" x14ac:dyDescent="0.25">
      <c r="B252" s="217" t="s">
        <v>221</v>
      </c>
      <c r="C252" s="74" t="s">
        <v>183</v>
      </c>
      <c r="D252" s="74">
        <v>120</v>
      </c>
      <c r="E252" s="74">
        <v>0</v>
      </c>
      <c r="F252" s="74">
        <v>7820</v>
      </c>
      <c r="G252" s="74" t="s">
        <v>344</v>
      </c>
      <c r="H252" s="170">
        <v>22500</v>
      </c>
    </row>
    <row r="253" spans="2:8" x14ac:dyDescent="0.25">
      <c r="B253" s="217" t="s">
        <v>221</v>
      </c>
      <c r="C253" s="74" t="s">
        <v>183</v>
      </c>
      <c r="D253" s="74">
        <v>120</v>
      </c>
      <c r="E253" s="74">
        <v>0</v>
      </c>
      <c r="F253" s="74">
        <v>1120</v>
      </c>
      <c r="G253" s="74" t="s">
        <v>344</v>
      </c>
      <c r="H253" s="170">
        <v>-22500</v>
      </c>
    </row>
    <row r="254" spans="2:8" x14ac:dyDescent="0.25">
      <c r="B254" s="217" t="s">
        <v>359</v>
      </c>
      <c r="C254" s="74" t="s">
        <v>360</v>
      </c>
      <c r="D254" s="74">
        <v>121</v>
      </c>
      <c r="E254" s="74">
        <v>0</v>
      </c>
      <c r="F254" s="74">
        <v>7820</v>
      </c>
      <c r="G254" s="74" t="s">
        <v>361</v>
      </c>
      <c r="H254" s="170">
        <v>-1305</v>
      </c>
    </row>
    <row r="255" spans="2:8" x14ac:dyDescent="0.25">
      <c r="B255" s="217" t="s">
        <v>359</v>
      </c>
      <c r="C255" s="74" t="s">
        <v>360</v>
      </c>
      <c r="D255" s="74">
        <v>121</v>
      </c>
      <c r="E255" s="74">
        <v>0</v>
      </c>
      <c r="F255" s="74">
        <v>3340</v>
      </c>
      <c r="G255" s="74" t="s">
        <v>361</v>
      </c>
      <c r="H255" s="170">
        <v>1305</v>
      </c>
    </row>
    <row r="256" spans="2:8" x14ac:dyDescent="0.25">
      <c r="B256" s="217" t="s">
        <v>362</v>
      </c>
      <c r="C256" s="74" t="s">
        <v>169</v>
      </c>
      <c r="D256" s="74">
        <v>122</v>
      </c>
      <c r="E256" s="74">
        <v>0</v>
      </c>
      <c r="F256" s="74">
        <v>7820</v>
      </c>
      <c r="G256" s="74" t="s">
        <v>363</v>
      </c>
      <c r="H256" s="170">
        <v>-2786</v>
      </c>
    </row>
    <row r="257" spans="2:8" x14ac:dyDescent="0.25">
      <c r="B257" s="217" t="s">
        <v>362</v>
      </c>
      <c r="C257" s="74" t="s">
        <v>169</v>
      </c>
      <c r="D257" s="74">
        <v>122</v>
      </c>
      <c r="E257" s="74">
        <v>0</v>
      </c>
      <c r="F257" s="74">
        <v>3340</v>
      </c>
      <c r="G257" s="74" t="s">
        <v>363</v>
      </c>
      <c r="H257" s="170">
        <v>2786</v>
      </c>
    </row>
    <row r="258" spans="2:8" x14ac:dyDescent="0.25">
      <c r="B258" s="217" t="s">
        <v>224</v>
      </c>
      <c r="C258" s="74" t="s">
        <v>348</v>
      </c>
      <c r="D258" s="74">
        <v>123</v>
      </c>
      <c r="E258" s="74">
        <v>0</v>
      </c>
      <c r="F258" s="74">
        <v>7820</v>
      </c>
      <c r="G258" s="74" t="s">
        <v>349</v>
      </c>
      <c r="H258" s="170">
        <v>2631</v>
      </c>
    </row>
    <row r="259" spans="2:8" x14ac:dyDescent="0.25">
      <c r="B259" s="217" t="s">
        <v>224</v>
      </c>
      <c r="C259" s="74" t="s">
        <v>348</v>
      </c>
      <c r="D259" s="74">
        <v>123</v>
      </c>
      <c r="E259" s="74">
        <v>0</v>
      </c>
      <c r="F259" s="74">
        <v>1120</v>
      </c>
      <c r="G259" s="74" t="s">
        <v>349</v>
      </c>
      <c r="H259" s="170">
        <v>-2631</v>
      </c>
    </row>
    <row r="260" spans="2:8" x14ac:dyDescent="0.25">
      <c r="B260" s="217" t="s">
        <v>224</v>
      </c>
      <c r="C260" s="74" t="s">
        <v>183</v>
      </c>
      <c r="D260" s="74">
        <v>124</v>
      </c>
      <c r="E260" s="74">
        <v>0</v>
      </c>
      <c r="F260" s="74">
        <v>7820</v>
      </c>
      <c r="G260" s="74" t="s">
        <v>344</v>
      </c>
      <c r="H260" s="170">
        <v>41000</v>
      </c>
    </row>
    <row r="261" spans="2:8" x14ac:dyDescent="0.25">
      <c r="B261" s="217" t="s">
        <v>224</v>
      </c>
      <c r="C261" s="74" t="s">
        <v>183</v>
      </c>
      <c r="D261" s="74">
        <v>124</v>
      </c>
      <c r="E261" s="74">
        <v>0</v>
      </c>
      <c r="F261" s="74">
        <v>1120</v>
      </c>
      <c r="G261" s="74" t="s">
        <v>344</v>
      </c>
      <c r="H261" s="170">
        <v>-41000</v>
      </c>
    </row>
    <row r="262" spans="2:8" x14ac:dyDescent="0.25">
      <c r="B262" s="217" t="s">
        <v>364</v>
      </c>
      <c r="C262" s="74" t="s">
        <v>86</v>
      </c>
      <c r="D262" s="74">
        <v>125</v>
      </c>
      <c r="E262" s="74">
        <v>0</v>
      </c>
      <c r="F262" s="74">
        <v>7820</v>
      </c>
      <c r="G262" s="74" t="s">
        <v>340</v>
      </c>
      <c r="H262" s="170">
        <v>-9840</v>
      </c>
    </row>
    <row r="263" spans="2:8" x14ac:dyDescent="0.25">
      <c r="B263" s="217" t="s">
        <v>364</v>
      </c>
      <c r="C263" s="74" t="s">
        <v>86</v>
      </c>
      <c r="D263" s="74">
        <v>125</v>
      </c>
      <c r="E263" s="74">
        <v>0</v>
      </c>
      <c r="F263" s="74">
        <v>4410</v>
      </c>
      <c r="G263" s="74" t="s">
        <v>340</v>
      </c>
      <c r="H263" s="170">
        <v>9840</v>
      </c>
    </row>
    <row r="264" spans="2:8" x14ac:dyDescent="0.25">
      <c r="B264" s="217" t="s">
        <v>365</v>
      </c>
      <c r="C264" s="74" t="s">
        <v>330</v>
      </c>
      <c r="D264" s="74">
        <v>126</v>
      </c>
      <c r="E264" s="74">
        <v>0</v>
      </c>
      <c r="F264" s="74">
        <v>7820</v>
      </c>
      <c r="G264" s="74" t="s">
        <v>366</v>
      </c>
      <c r="H264" s="170">
        <v>-1989</v>
      </c>
    </row>
    <row r="265" spans="2:8" x14ac:dyDescent="0.25">
      <c r="B265" s="217" t="s">
        <v>365</v>
      </c>
      <c r="C265" s="74" t="s">
        <v>330</v>
      </c>
      <c r="D265" s="74">
        <v>126</v>
      </c>
      <c r="E265" s="74">
        <v>0</v>
      </c>
      <c r="F265" s="74">
        <v>3340</v>
      </c>
      <c r="G265" s="74" t="s">
        <v>366</v>
      </c>
      <c r="H265" s="170">
        <v>1989</v>
      </c>
    </row>
    <row r="266" spans="2:8" x14ac:dyDescent="0.25">
      <c r="B266" s="217" t="s">
        <v>367</v>
      </c>
      <c r="C266" s="74" t="s">
        <v>330</v>
      </c>
      <c r="D266" s="74">
        <v>127</v>
      </c>
      <c r="E266" s="74">
        <v>0</v>
      </c>
      <c r="F266" s="74">
        <v>7820</v>
      </c>
      <c r="G266" s="74" t="s">
        <v>368</v>
      </c>
      <c r="H266" s="170">
        <v>-2261</v>
      </c>
    </row>
    <row r="267" spans="2:8" x14ac:dyDescent="0.25">
      <c r="B267" s="217" t="s">
        <v>367</v>
      </c>
      <c r="C267" s="74" t="s">
        <v>330</v>
      </c>
      <c r="D267" s="74">
        <v>127</v>
      </c>
      <c r="E267" s="74">
        <v>0</v>
      </c>
      <c r="F267" s="74">
        <v>3340</v>
      </c>
      <c r="G267" s="74" t="s">
        <v>368</v>
      </c>
      <c r="H267" s="170">
        <v>2261</v>
      </c>
    </row>
    <row r="268" spans="2:8" x14ac:dyDescent="0.25">
      <c r="B268" s="217" t="s">
        <v>369</v>
      </c>
      <c r="C268" s="74" t="s">
        <v>86</v>
      </c>
      <c r="D268" s="74">
        <v>128</v>
      </c>
      <c r="E268" s="74">
        <v>0</v>
      </c>
      <c r="F268" s="74">
        <v>7820</v>
      </c>
      <c r="G268" s="74" t="s">
        <v>340</v>
      </c>
      <c r="H268" s="170">
        <v>-9890</v>
      </c>
    </row>
    <row r="269" spans="2:8" x14ac:dyDescent="0.25">
      <c r="B269" s="217" t="s">
        <v>369</v>
      </c>
      <c r="C269" s="74" t="s">
        <v>86</v>
      </c>
      <c r="D269" s="74">
        <v>128</v>
      </c>
      <c r="E269" s="74">
        <v>0</v>
      </c>
      <c r="F269" s="74">
        <v>4410</v>
      </c>
      <c r="G269" s="74" t="s">
        <v>340</v>
      </c>
      <c r="H269" s="170">
        <v>9890</v>
      </c>
    </row>
    <row r="270" spans="2:8" x14ac:dyDescent="0.25">
      <c r="B270" s="217" t="s">
        <v>369</v>
      </c>
      <c r="C270" s="74" t="s">
        <v>169</v>
      </c>
      <c r="D270" s="74">
        <v>129</v>
      </c>
      <c r="E270" s="74">
        <v>0</v>
      </c>
      <c r="F270" s="74">
        <v>7820</v>
      </c>
      <c r="G270" s="74" t="s">
        <v>370</v>
      </c>
      <c r="H270" s="170">
        <v>-3382</v>
      </c>
    </row>
    <row r="271" spans="2:8" x14ac:dyDescent="0.25">
      <c r="B271" s="217" t="s">
        <v>369</v>
      </c>
      <c r="C271" s="74" t="s">
        <v>169</v>
      </c>
      <c r="D271" s="74">
        <v>129</v>
      </c>
      <c r="E271" s="74">
        <v>0</v>
      </c>
      <c r="F271" s="74">
        <v>3340</v>
      </c>
      <c r="G271" s="74" t="s">
        <v>370</v>
      </c>
      <c r="H271" s="170">
        <v>3382</v>
      </c>
    </row>
    <row r="272" spans="2:8" x14ac:dyDescent="0.25">
      <c r="B272" s="217" t="s">
        <v>371</v>
      </c>
      <c r="C272" s="74" t="s">
        <v>336</v>
      </c>
      <c r="D272" s="74">
        <v>130</v>
      </c>
      <c r="E272" s="74">
        <v>0</v>
      </c>
      <c r="F272" s="74">
        <v>7820</v>
      </c>
      <c r="G272" s="74" t="s">
        <v>372</v>
      </c>
      <c r="H272" s="170">
        <v>-1592</v>
      </c>
    </row>
    <row r="273" spans="2:8" x14ac:dyDescent="0.25">
      <c r="B273" s="217" t="s">
        <v>371</v>
      </c>
      <c r="C273" s="74" t="s">
        <v>336</v>
      </c>
      <c r="D273" s="74">
        <v>130</v>
      </c>
      <c r="E273" s="74">
        <v>0</v>
      </c>
      <c r="F273" s="74">
        <v>3340</v>
      </c>
      <c r="G273" s="74" t="s">
        <v>372</v>
      </c>
      <c r="H273" s="170">
        <v>1592</v>
      </c>
    </row>
    <row r="274" spans="2:8" x14ac:dyDescent="0.25">
      <c r="B274" s="217" t="s">
        <v>373</v>
      </c>
      <c r="C274" s="74" t="s">
        <v>374</v>
      </c>
      <c r="D274" s="74">
        <v>131</v>
      </c>
      <c r="E274" s="74">
        <v>0</v>
      </c>
      <c r="F274" s="74">
        <v>7820</v>
      </c>
      <c r="G274" s="74" t="s">
        <v>375</v>
      </c>
      <c r="H274" s="170">
        <v>-2958</v>
      </c>
    </row>
    <row r="275" spans="2:8" x14ac:dyDescent="0.25">
      <c r="B275" s="217" t="s">
        <v>373</v>
      </c>
      <c r="C275" s="74" t="s">
        <v>374</v>
      </c>
      <c r="D275" s="74">
        <v>131</v>
      </c>
      <c r="E275" s="74">
        <v>0</v>
      </c>
      <c r="F275" s="74">
        <v>3340</v>
      </c>
      <c r="G275" s="74" t="s">
        <v>375</v>
      </c>
      <c r="H275" s="170">
        <v>2958</v>
      </c>
    </row>
    <row r="276" spans="2:8" x14ac:dyDescent="0.25">
      <c r="B276" s="217" t="s">
        <v>322</v>
      </c>
      <c r="C276" s="74" t="s">
        <v>86</v>
      </c>
      <c r="D276" s="74">
        <v>132</v>
      </c>
      <c r="E276" s="74">
        <v>0</v>
      </c>
      <c r="F276" s="74">
        <v>7820</v>
      </c>
      <c r="G276" s="74" t="s">
        <v>340</v>
      </c>
      <c r="H276" s="170">
        <v>-10358</v>
      </c>
    </row>
    <row r="277" spans="2:8" x14ac:dyDescent="0.25">
      <c r="B277" s="217" t="s">
        <v>322</v>
      </c>
      <c r="C277" s="74" t="s">
        <v>86</v>
      </c>
      <c r="D277" s="74">
        <v>132</v>
      </c>
      <c r="E277" s="74">
        <v>0</v>
      </c>
      <c r="F277" s="74">
        <v>4410</v>
      </c>
      <c r="G277" s="74" t="s">
        <v>340</v>
      </c>
      <c r="H277" s="170">
        <v>10358</v>
      </c>
    </row>
    <row r="278" spans="2:8" x14ac:dyDescent="0.25">
      <c r="B278" s="217" t="s">
        <v>231</v>
      </c>
      <c r="C278" s="74" t="s">
        <v>374</v>
      </c>
      <c r="D278" s="74">
        <v>133</v>
      </c>
      <c r="E278" s="74">
        <v>0</v>
      </c>
      <c r="F278" s="74">
        <v>7820</v>
      </c>
      <c r="G278" s="74" t="s">
        <v>376</v>
      </c>
      <c r="H278" s="170">
        <v>-2177</v>
      </c>
    </row>
    <row r="279" spans="2:8" x14ac:dyDescent="0.25">
      <c r="B279" s="217" t="s">
        <v>231</v>
      </c>
      <c r="C279" s="74" t="s">
        <v>374</v>
      </c>
      <c r="D279" s="74">
        <v>133</v>
      </c>
      <c r="E279" s="74">
        <v>0</v>
      </c>
      <c r="F279" s="74">
        <v>3340</v>
      </c>
      <c r="G279" s="74" t="s">
        <v>376</v>
      </c>
      <c r="H279" s="170">
        <v>2177</v>
      </c>
    </row>
    <row r="280" spans="2:8" x14ac:dyDescent="0.25">
      <c r="B280" s="217" t="s">
        <v>377</v>
      </c>
      <c r="C280" s="74" t="s">
        <v>378</v>
      </c>
      <c r="D280" s="74">
        <v>134</v>
      </c>
      <c r="E280" s="74">
        <v>0</v>
      </c>
      <c r="F280" s="74">
        <v>7820</v>
      </c>
      <c r="G280" s="74" t="s">
        <v>379</v>
      </c>
      <c r="H280" s="170">
        <v>-1999</v>
      </c>
    </row>
    <row r="281" spans="2:8" x14ac:dyDescent="0.25">
      <c r="B281" s="217" t="s">
        <v>377</v>
      </c>
      <c r="C281" s="74" t="s">
        <v>378</v>
      </c>
      <c r="D281" s="74">
        <v>134</v>
      </c>
      <c r="E281" s="74">
        <v>0</v>
      </c>
      <c r="F281" s="74">
        <v>4460</v>
      </c>
      <c r="G281" s="74" t="s">
        <v>379</v>
      </c>
      <c r="H281" s="170">
        <v>1999</v>
      </c>
    </row>
    <row r="282" spans="2:8" x14ac:dyDescent="0.25">
      <c r="B282" s="217" t="s">
        <v>380</v>
      </c>
      <c r="C282" s="74" t="s">
        <v>381</v>
      </c>
      <c r="D282" s="74">
        <v>135</v>
      </c>
      <c r="E282" s="74">
        <v>0</v>
      </c>
      <c r="F282" s="74">
        <v>7820</v>
      </c>
      <c r="G282" s="74" t="s">
        <v>382</v>
      </c>
      <c r="H282" s="170">
        <v>-1887</v>
      </c>
    </row>
    <row r="283" spans="2:8" x14ac:dyDescent="0.25">
      <c r="B283" s="217" t="s">
        <v>380</v>
      </c>
      <c r="C283" s="74" t="s">
        <v>381</v>
      </c>
      <c r="D283" s="74">
        <v>135</v>
      </c>
      <c r="E283" s="74">
        <v>0</v>
      </c>
      <c r="F283" s="74">
        <v>3340</v>
      </c>
      <c r="G283" s="74" t="s">
        <v>382</v>
      </c>
      <c r="H283" s="170">
        <v>1887</v>
      </c>
    </row>
    <row r="284" spans="2:8" x14ac:dyDescent="0.25">
      <c r="B284" s="217" t="s">
        <v>383</v>
      </c>
      <c r="C284" s="74" t="s">
        <v>86</v>
      </c>
      <c r="D284" s="74">
        <v>136</v>
      </c>
      <c r="E284" s="74">
        <v>0</v>
      </c>
      <c r="F284" s="74">
        <v>7820</v>
      </c>
      <c r="G284" s="74" t="s">
        <v>340</v>
      </c>
      <c r="H284" s="170">
        <v>-9940</v>
      </c>
    </row>
    <row r="285" spans="2:8" x14ac:dyDescent="0.25">
      <c r="B285" s="217" t="s">
        <v>383</v>
      </c>
      <c r="C285" s="74" t="s">
        <v>86</v>
      </c>
      <c r="D285" s="74">
        <v>136</v>
      </c>
      <c r="E285" s="74">
        <v>0</v>
      </c>
      <c r="F285" s="74">
        <v>4410</v>
      </c>
      <c r="G285" s="74" t="s">
        <v>340</v>
      </c>
      <c r="H285" s="170">
        <v>9940</v>
      </c>
    </row>
    <row r="286" spans="2:8" x14ac:dyDescent="0.25">
      <c r="B286" s="217" t="s">
        <v>384</v>
      </c>
      <c r="C286" s="74" t="s">
        <v>385</v>
      </c>
      <c r="D286" s="74">
        <v>137</v>
      </c>
      <c r="E286" s="74">
        <v>0</v>
      </c>
      <c r="F286" s="74">
        <v>7820</v>
      </c>
      <c r="G286" s="74" t="s">
        <v>386</v>
      </c>
      <c r="H286" s="170">
        <v>-2483</v>
      </c>
    </row>
    <row r="287" spans="2:8" x14ac:dyDescent="0.25">
      <c r="B287" s="217" t="s">
        <v>384</v>
      </c>
      <c r="C287" s="74" t="s">
        <v>385</v>
      </c>
      <c r="D287" s="74">
        <v>137</v>
      </c>
      <c r="E287" s="74">
        <v>0</v>
      </c>
      <c r="F287" s="74">
        <v>3340</v>
      </c>
      <c r="G287" s="74" t="s">
        <v>386</v>
      </c>
      <c r="H287" s="170">
        <v>2483</v>
      </c>
    </row>
    <row r="288" spans="2:8" x14ac:dyDescent="0.25">
      <c r="B288" s="217" t="s">
        <v>387</v>
      </c>
      <c r="C288" s="74" t="s">
        <v>169</v>
      </c>
      <c r="D288" s="74">
        <v>138</v>
      </c>
      <c r="E288" s="74">
        <v>0</v>
      </c>
      <c r="F288" s="74">
        <v>7820</v>
      </c>
      <c r="G288" s="74" t="s">
        <v>388</v>
      </c>
      <c r="H288" s="170">
        <v>-1737</v>
      </c>
    </row>
    <row r="289" spans="2:8" x14ac:dyDescent="0.25">
      <c r="B289" s="217" t="s">
        <v>387</v>
      </c>
      <c r="C289" s="74" t="s">
        <v>169</v>
      </c>
      <c r="D289" s="74">
        <v>138</v>
      </c>
      <c r="E289" s="74">
        <v>0</v>
      </c>
      <c r="F289" s="74">
        <v>3340</v>
      </c>
      <c r="G289" s="74" t="s">
        <v>388</v>
      </c>
      <c r="H289" s="170">
        <v>1737</v>
      </c>
    </row>
    <row r="290" spans="2:8" x14ac:dyDescent="0.25">
      <c r="B290" s="217" t="s">
        <v>389</v>
      </c>
      <c r="C290" s="74" t="s">
        <v>183</v>
      </c>
      <c r="D290" s="74">
        <v>139</v>
      </c>
      <c r="E290" s="74">
        <v>0</v>
      </c>
      <c r="F290" s="74">
        <v>7820</v>
      </c>
      <c r="G290" s="74" t="s">
        <v>344</v>
      </c>
      <c r="H290" s="170">
        <v>69000</v>
      </c>
    </row>
    <row r="291" spans="2:8" x14ac:dyDescent="0.25">
      <c r="B291" s="217" t="s">
        <v>389</v>
      </c>
      <c r="C291" s="74" t="s">
        <v>183</v>
      </c>
      <c r="D291" s="74">
        <v>139</v>
      </c>
      <c r="E291" s="74">
        <v>0</v>
      </c>
      <c r="F291" s="74">
        <v>1120</v>
      </c>
      <c r="G291" s="74" t="s">
        <v>344</v>
      </c>
      <c r="H291" s="170">
        <v>-69000</v>
      </c>
    </row>
    <row r="292" spans="2:8" x14ac:dyDescent="0.25">
      <c r="B292" s="217" t="s">
        <v>390</v>
      </c>
      <c r="C292" s="74" t="s">
        <v>336</v>
      </c>
      <c r="D292" s="74">
        <v>140</v>
      </c>
      <c r="E292" s="74">
        <v>0</v>
      </c>
      <c r="F292" s="74">
        <v>7820</v>
      </c>
      <c r="G292" s="74" t="s">
        <v>391</v>
      </c>
      <c r="H292" s="170">
        <v>-2237</v>
      </c>
    </row>
    <row r="293" spans="2:8" x14ac:dyDescent="0.25">
      <c r="B293" s="217" t="s">
        <v>390</v>
      </c>
      <c r="C293" s="74" t="s">
        <v>336</v>
      </c>
      <c r="D293" s="74">
        <v>140</v>
      </c>
      <c r="E293" s="74">
        <v>0</v>
      </c>
      <c r="F293" s="74">
        <v>3340</v>
      </c>
      <c r="G293" s="74" t="s">
        <v>391</v>
      </c>
      <c r="H293" s="170">
        <v>2237</v>
      </c>
    </row>
    <row r="294" spans="2:8" x14ac:dyDescent="0.25">
      <c r="B294" s="217" t="s">
        <v>392</v>
      </c>
      <c r="C294" s="74" t="s">
        <v>183</v>
      </c>
      <c r="D294" s="74">
        <v>141</v>
      </c>
      <c r="E294" s="74">
        <v>0</v>
      </c>
      <c r="F294" s="74">
        <v>7820</v>
      </c>
      <c r="G294" s="74" t="s">
        <v>393</v>
      </c>
      <c r="H294" s="170">
        <v>47000</v>
      </c>
    </row>
    <row r="295" spans="2:8" x14ac:dyDescent="0.25">
      <c r="B295" s="217" t="s">
        <v>392</v>
      </c>
      <c r="C295" s="74" t="s">
        <v>183</v>
      </c>
      <c r="D295" s="74">
        <v>141</v>
      </c>
      <c r="E295" s="74">
        <v>0</v>
      </c>
      <c r="F295" s="74">
        <v>1120</v>
      </c>
      <c r="G295" s="74" t="s">
        <v>393</v>
      </c>
      <c r="H295" s="170">
        <v>-47000</v>
      </c>
    </row>
    <row r="296" spans="2:8" x14ac:dyDescent="0.25">
      <c r="B296" s="217" t="s">
        <v>392</v>
      </c>
      <c r="C296" s="74" t="s">
        <v>62</v>
      </c>
      <c r="D296" s="74">
        <v>142</v>
      </c>
      <c r="E296" s="74">
        <v>0</v>
      </c>
      <c r="F296" s="74">
        <v>7820</v>
      </c>
      <c r="G296" s="74" t="s">
        <v>394</v>
      </c>
      <c r="H296" s="170">
        <v>1580</v>
      </c>
    </row>
    <row r="297" spans="2:8" x14ac:dyDescent="0.25">
      <c r="B297" s="217" t="s">
        <v>392</v>
      </c>
      <c r="C297" s="74" t="s">
        <v>62</v>
      </c>
      <c r="D297" s="74">
        <v>142</v>
      </c>
      <c r="E297" s="74">
        <v>0</v>
      </c>
      <c r="F297" s="74">
        <v>1120</v>
      </c>
      <c r="G297" s="74" t="s">
        <v>394</v>
      </c>
      <c r="H297" s="170">
        <v>-1580</v>
      </c>
    </row>
    <row r="298" spans="2:8" x14ac:dyDescent="0.25">
      <c r="B298" s="217" t="s">
        <v>324</v>
      </c>
      <c r="C298" s="74" t="s">
        <v>153</v>
      </c>
      <c r="D298" s="74">
        <v>143</v>
      </c>
      <c r="E298" s="74">
        <v>0</v>
      </c>
      <c r="F298" s="74">
        <v>7820</v>
      </c>
      <c r="G298" s="74" t="s">
        <v>395</v>
      </c>
      <c r="H298" s="170">
        <v>-19</v>
      </c>
    </row>
    <row r="299" spans="2:8" x14ac:dyDescent="0.25">
      <c r="B299" s="217" t="s">
        <v>324</v>
      </c>
      <c r="C299" s="74" t="s">
        <v>153</v>
      </c>
      <c r="D299" s="74">
        <v>143</v>
      </c>
      <c r="E299" s="74">
        <v>0</v>
      </c>
      <c r="F299" s="74">
        <v>6215</v>
      </c>
      <c r="G299" s="74" t="s">
        <v>395</v>
      </c>
      <c r="H299" s="170">
        <v>19</v>
      </c>
    </row>
    <row r="300" spans="2:8" x14ac:dyDescent="0.25">
      <c r="B300" s="217" t="s">
        <v>324</v>
      </c>
      <c r="C300" s="74" t="s">
        <v>177</v>
      </c>
      <c r="D300" s="74">
        <v>144</v>
      </c>
      <c r="E300" s="74">
        <v>0</v>
      </c>
      <c r="F300" s="74">
        <v>7820</v>
      </c>
      <c r="G300" s="74" t="s">
        <v>307</v>
      </c>
      <c r="H300" s="170">
        <v>3</v>
      </c>
    </row>
    <row r="301" spans="2:8" x14ac:dyDescent="0.25">
      <c r="B301" s="217" t="s">
        <v>324</v>
      </c>
      <c r="C301" s="74" t="s">
        <v>177</v>
      </c>
      <c r="D301" s="74">
        <v>144</v>
      </c>
      <c r="E301" s="74">
        <v>0</v>
      </c>
      <c r="F301" s="74">
        <v>6110</v>
      </c>
      <c r="G301" s="74" t="s">
        <v>307</v>
      </c>
      <c r="H301" s="170">
        <v>-3</v>
      </c>
    </row>
    <row r="302" spans="2:8" x14ac:dyDescent="0.25">
      <c r="B302" s="217" t="s">
        <v>324</v>
      </c>
      <c r="C302" s="74" t="s">
        <v>176</v>
      </c>
      <c r="D302" s="74">
        <v>145</v>
      </c>
      <c r="E302" s="74">
        <v>0</v>
      </c>
      <c r="F302" s="74">
        <v>7820</v>
      </c>
      <c r="G302" s="74" t="s">
        <v>310</v>
      </c>
      <c r="H302" s="170">
        <v>-1</v>
      </c>
    </row>
    <row r="303" spans="2:8" x14ac:dyDescent="0.25">
      <c r="B303" s="217" t="s">
        <v>324</v>
      </c>
      <c r="C303" s="74" t="s">
        <v>176</v>
      </c>
      <c r="D303" s="74">
        <v>145</v>
      </c>
      <c r="E303" s="74">
        <v>0</v>
      </c>
      <c r="F303" s="74">
        <v>6220</v>
      </c>
      <c r="G303" s="74" t="s">
        <v>310</v>
      </c>
      <c r="H303" s="170">
        <v>1</v>
      </c>
    </row>
    <row r="304" spans="2:8" x14ac:dyDescent="0.25">
      <c r="B304" s="217" t="s">
        <v>396</v>
      </c>
      <c r="C304" s="74" t="s">
        <v>86</v>
      </c>
      <c r="D304" s="74">
        <v>146</v>
      </c>
      <c r="E304" s="74">
        <v>0</v>
      </c>
      <c r="F304" s="74">
        <v>7820</v>
      </c>
      <c r="G304" s="74" t="s">
        <v>397</v>
      </c>
      <c r="H304" s="170">
        <v>-10408</v>
      </c>
    </row>
    <row r="305" spans="2:8" x14ac:dyDescent="0.25">
      <c r="B305" s="217" t="s">
        <v>396</v>
      </c>
      <c r="C305" s="74" t="s">
        <v>86</v>
      </c>
      <c r="D305" s="74">
        <v>146</v>
      </c>
      <c r="E305" s="74">
        <v>0</v>
      </c>
      <c r="F305" s="74">
        <v>4410</v>
      </c>
      <c r="G305" s="74" t="s">
        <v>397</v>
      </c>
      <c r="H305" s="170">
        <v>10408</v>
      </c>
    </row>
    <row r="306" spans="2:8" x14ac:dyDescent="0.25">
      <c r="B306" s="217" t="s">
        <v>396</v>
      </c>
      <c r="C306" s="74" t="s">
        <v>398</v>
      </c>
      <c r="D306" s="74">
        <v>147</v>
      </c>
      <c r="E306" s="74">
        <v>0</v>
      </c>
      <c r="F306" s="74">
        <v>7820</v>
      </c>
      <c r="G306" s="74" t="s">
        <v>399</v>
      </c>
      <c r="H306" s="170">
        <v>-2201</v>
      </c>
    </row>
    <row r="307" spans="2:8" x14ac:dyDescent="0.25">
      <c r="B307" s="217" t="s">
        <v>396</v>
      </c>
      <c r="C307" s="74" t="s">
        <v>398</v>
      </c>
      <c r="D307" s="74">
        <v>147</v>
      </c>
      <c r="E307" s="74">
        <v>0</v>
      </c>
      <c r="F307" s="74">
        <v>3340</v>
      </c>
      <c r="G307" s="74" t="s">
        <v>399</v>
      </c>
      <c r="H307" s="170">
        <v>2201</v>
      </c>
    </row>
    <row r="308" spans="2:8" x14ac:dyDescent="0.25">
      <c r="B308" s="217" t="s">
        <v>400</v>
      </c>
      <c r="C308" s="74" t="s">
        <v>179</v>
      </c>
      <c r="D308" s="74">
        <v>148</v>
      </c>
      <c r="E308" s="74">
        <v>0</v>
      </c>
      <c r="F308" s="74">
        <v>7820</v>
      </c>
      <c r="G308" s="74" t="s">
        <v>401</v>
      </c>
      <c r="H308" s="170">
        <v>-927</v>
      </c>
    </row>
    <row r="309" spans="2:8" x14ac:dyDescent="0.25">
      <c r="B309" s="217" t="s">
        <v>400</v>
      </c>
      <c r="C309" s="74" t="s">
        <v>179</v>
      </c>
      <c r="D309" s="74">
        <v>148</v>
      </c>
      <c r="E309" s="74">
        <v>0</v>
      </c>
      <c r="F309" s="74">
        <v>3340</v>
      </c>
      <c r="G309" s="74" t="s">
        <v>401</v>
      </c>
      <c r="H309" s="170">
        <v>927</v>
      </c>
    </row>
    <row r="310" spans="2:8" x14ac:dyDescent="0.25">
      <c r="B310" s="217" t="s">
        <v>402</v>
      </c>
      <c r="C310" s="74" t="s">
        <v>183</v>
      </c>
      <c r="D310" s="74">
        <v>149</v>
      </c>
      <c r="E310" s="74">
        <v>0</v>
      </c>
      <c r="F310" s="74">
        <v>7820</v>
      </c>
      <c r="G310" s="74" t="s">
        <v>393</v>
      </c>
      <c r="H310" s="170">
        <v>42000</v>
      </c>
    </row>
    <row r="311" spans="2:8" x14ac:dyDescent="0.25">
      <c r="B311" s="217" t="s">
        <v>402</v>
      </c>
      <c r="C311" s="74" t="s">
        <v>183</v>
      </c>
      <c r="D311" s="74">
        <v>149</v>
      </c>
      <c r="E311" s="74">
        <v>0</v>
      </c>
      <c r="F311" s="74">
        <v>1120</v>
      </c>
      <c r="G311" s="74" t="s">
        <v>393</v>
      </c>
      <c r="H311" s="170">
        <v>-42000</v>
      </c>
    </row>
    <row r="312" spans="2:8" x14ac:dyDescent="0.25">
      <c r="B312" s="217" t="s">
        <v>403</v>
      </c>
      <c r="C312" s="74" t="s">
        <v>152</v>
      </c>
      <c r="D312" s="74">
        <v>150</v>
      </c>
      <c r="E312" s="74">
        <v>0</v>
      </c>
      <c r="F312" s="74">
        <v>7820</v>
      </c>
      <c r="G312" s="74" t="s">
        <v>355</v>
      </c>
      <c r="H312" s="170">
        <v>-17980</v>
      </c>
    </row>
    <row r="313" spans="2:8" x14ac:dyDescent="0.25">
      <c r="B313" s="217" t="s">
        <v>403</v>
      </c>
      <c r="C313" s="74" t="s">
        <v>152</v>
      </c>
      <c r="D313" s="74">
        <v>150</v>
      </c>
      <c r="E313" s="74">
        <v>0</v>
      </c>
      <c r="F313" s="74">
        <v>4540</v>
      </c>
      <c r="G313" s="74" t="s">
        <v>355</v>
      </c>
      <c r="H313" s="170">
        <v>17980</v>
      </c>
    </row>
    <row r="314" spans="2:8" x14ac:dyDescent="0.25">
      <c r="B314" s="217" t="s">
        <v>404</v>
      </c>
      <c r="C314" s="74" t="s">
        <v>86</v>
      </c>
      <c r="D314" s="74">
        <v>151</v>
      </c>
      <c r="E314" s="74">
        <v>0</v>
      </c>
      <c r="F314" s="74">
        <v>7820</v>
      </c>
      <c r="G314" s="74" t="s">
        <v>405</v>
      </c>
      <c r="H314" s="170">
        <v>-9940</v>
      </c>
    </row>
    <row r="315" spans="2:8" x14ac:dyDescent="0.25">
      <c r="B315" s="217" t="s">
        <v>404</v>
      </c>
      <c r="C315" s="74" t="s">
        <v>86</v>
      </c>
      <c r="D315" s="74">
        <v>151</v>
      </c>
      <c r="E315" s="74">
        <v>0</v>
      </c>
      <c r="F315" s="74">
        <v>4410</v>
      </c>
      <c r="G315" s="74" t="s">
        <v>405</v>
      </c>
      <c r="H315" s="170">
        <v>9940</v>
      </c>
    </row>
    <row r="316" spans="2:8" x14ac:dyDescent="0.25">
      <c r="B316" s="217" t="s">
        <v>325</v>
      </c>
      <c r="C316" s="74" t="s">
        <v>378</v>
      </c>
      <c r="D316" s="74">
        <v>152</v>
      </c>
      <c r="E316" s="74">
        <v>0</v>
      </c>
      <c r="F316" s="74">
        <v>7820</v>
      </c>
      <c r="G316" s="74" t="s">
        <v>406</v>
      </c>
      <c r="H316" s="170">
        <v>-23694</v>
      </c>
    </row>
    <row r="317" spans="2:8" x14ac:dyDescent="0.25">
      <c r="B317" s="217" t="s">
        <v>325</v>
      </c>
      <c r="C317" s="74" t="s">
        <v>378</v>
      </c>
      <c r="D317" s="74">
        <v>152</v>
      </c>
      <c r="E317" s="74">
        <v>0</v>
      </c>
      <c r="F317" s="74">
        <v>4460</v>
      </c>
      <c r="G317" s="74" t="s">
        <v>406</v>
      </c>
      <c r="H317" s="170">
        <v>23694</v>
      </c>
    </row>
    <row r="318" spans="2:8" x14ac:dyDescent="0.25">
      <c r="B318" s="217" t="s">
        <v>325</v>
      </c>
      <c r="C318" s="74" t="s">
        <v>183</v>
      </c>
      <c r="D318" s="74">
        <v>153</v>
      </c>
      <c r="E318" s="74">
        <v>0</v>
      </c>
      <c r="F318" s="74">
        <v>7820</v>
      </c>
      <c r="G318" s="74" t="s">
        <v>393</v>
      </c>
      <c r="H318" s="170">
        <v>29000</v>
      </c>
    </row>
    <row r="319" spans="2:8" x14ac:dyDescent="0.25">
      <c r="B319" s="217" t="s">
        <v>325</v>
      </c>
      <c r="C319" s="74" t="s">
        <v>183</v>
      </c>
      <c r="D319" s="74">
        <v>153</v>
      </c>
      <c r="E319" s="74">
        <v>0</v>
      </c>
      <c r="F319" s="74">
        <v>1120</v>
      </c>
      <c r="G319" s="74" t="s">
        <v>393</v>
      </c>
      <c r="H319" s="170">
        <v>-29000</v>
      </c>
    </row>
    <row r="320" spans="2:8" x14ac:dyDescent="0.25">
      <c r="B320" s="217" t="s">
        <v>325</v>
      </c>
      <c r="C320" s="74" t="s">
        <v>153</v>
      </c>
      <c r="D320" s="74">
        <v>154</v>
      </c>
      <c r="E320" s="74">
        <v>0</v>
      </c>
      <c r="F320" s="74">
        <v>7820</v>
      </c>
      <c r="G320" s="74" t="s">
        <v>395</v>
      </c>
      <c r="H320" s="170">
        <v>-57</v>
      </c>
    </row>
    <row r="321" spans="2:8" x14ac:dyDescent="0.25">
      <c r="B321" s="217" t="s">
        <v>325</v>
      </c>
      <c r="C321" s="74" t="s">
        <v>153</v>
      </c>
      <c r="D321" s="74">
        <v>154</v>
      </c>
      <c r="E321" s="74">
        <v>0</v>
      </c>
      <c r="F321" s="74">
        <v>6215</v>
      </c>
      <c r="G321" s="74" t="s">
        <v>395</v>
      </c>
      <c r="H321" s="170">
        <v>57</v>
      </c>
    </row>
    <row r="322" spans="2:8" x14ac:dyDescent="0.25">
      <c r="B322" s="217" t="s">
        <v>407</v>
      </c>
      <c r="C322" s="74" t="s">
        <v>183</v>
      </c>
      <c r="D322" s="74">
        <v>155</v>
      </c>
      <c r="E322" s="74">
        <v>0</v>
      </c>
      <c r="F322" s="74">
        <v>7820</v>
      </c>
      <c r="G322" s="74" t="s">
        <v>393</v>
      </c>
      <c r="H322" s="170">
        <v>27500</v>
      </c>
    </row>
    <row r="323" spans="2:8" x14ac:dyDescent="0.25">
      <c r="B323" s="217" t="s">
        <v>407</v>
      </c>
      <c r="C323" s="74" t="s">
        <v>183</v>
      </c>
      <c r="D323" s="74">
        <v>155</v>
      </c>
      <c r="E323" s="74">
        <v>0</v>
      </c>
      <c r="F323" s="74">
        <v>1120</v>
      </c>
      <c r="G323" s="74" t="s">
        <v>393</v>
      </c>
      <c r="H323" s="170">
        <v>-27500</v>
      </c>
    </row>
    <row r="324" spans="2:8" x14ac:dyDescent="0.25">
      <c r="B324" s="217" t="s">
        <v>407</v>
      </c>
      <c r="C324" s="74" t="s">
        <v>62</v>
      </c>
      <c r="D324" s="74">
        <v>156</v>
      </c>
      <c r="E324" s="74">
        <v>0</v>
      </c>
      <c r="F324" s="74">
        <v>7820</v>
      </c>
      <c r="G324" s="74" t="s">
        <v>308</v>
      </c>
      <c r="H324" s="170">
        <v>1000</v>
      </c>
    </row>
    <row r="325" spans="2:8" x14ac:dyDescent="0.25">
      <c r="B325" s="217" t="s">
        <v>407</v>
      </c>
      <c r="C325" s="74" t="s">
        <v>62</v>
      </c>
      <c r="D325" s="74">
        <v>156</v>
      </c>
      <c r="E325" s="74">
        <v>0</v>
      </c>
      <c r="F325" s="74">
        <v>1120</v>
      </c>
      <c r="G325" s="74" t="s">
        <v>308</v>
      </c>
      <c r="H325" s="170">
        <v>-1000</v>
      </c>
    </row>
    <row r="326" spans="2:8" x14ac:dyDescent="0.25">
      <c r="B326" s="217" t="s">
        <v>242</v>
      </c>
      <c r="C326" s="74" t="s">
        <v>408</v>
      </c>
      <c r="D326" s="74">
        <v>157</v>
      </c>
      <c r="E326" s="74">
        <v>0</v>
      </c>
      <c r="F326" s="74">
        <v>7820</v>
      </c>
      <c r="G326" s="74" t="s">
        <v>409</v>
      </c>
      <c r="H326" s="170">
        <v>-3004</v>
      </c>
    </row>
    <row r="327" spans="2:8" x14ac:dyDescent="0.25">
      <c r="B327" s="217" t="s">
        <v>242</v>
      </c>
      <c r="C327" s="74" t="s">
        <v>408</v>
      </c>
      <c r="D327" s="74">
        <v>157</v>
      </c>
      <c r="E327" s="74">
        <v>0</v>
      </c>
      <c r="F327" s="74">
        <v>3340</v>
      </c>
      <c r="G327" s="74" t="s">
        <v>409</v>
      </c>
      <c r="H327" s="170">
        <v>3004</v>
      </c>
    </row>
    <row r="328" spans="2:8" x14ac:dyDescent="0.25">
      <c r="B328" s="217" t="s">
        <v>410</v>
      </c>
      <c r="C328" s="74" t="s">
        <v>179</v>
      </c>
      <c r="D328" s="74">
        <v>158</v>
      </c>
      <c r="E328" s="74">
        <v>0</v>
      </c>
      <c r="F328" s="74">
        <v>7820</v>
      </c>
      <c r="G328" s="74" t="s">
        <v>411</v>
      </c>
      <c r="H328" s="170">
        <v>-2520</v>
      </c>
    </row>
    <row r="329" spans="2:8" x14ac:dyDescent="0.25">
      <c r="B329" s="217" t="s">
        <v>410</v>
      </c>
      <c r="C329" s="74" t="s">
        <v>179</v>
      </c>
      <c r="D329" s="74">
        <v>158</v>
      </c>
      <c r="E329" s="74">
        <v>0</v>
      </c>
      <c r="F329" s="74">
        <v>3340</v>
      </c>
      <c r="G329" s="74" t="s">
        <v>411</v>
      </c>
      <c r="H329" s="170">
        <v>2520</v>
      </c>
    </row>
    <row r="330" spans="2:8" x14ac:dyDescent="0.25">
      <c r="B330" s="217" t="s">
        <v>412</v>
      </c>
      <c r="C330" s="74" t="s">
        <v>183</v>
      </c>
      <c r="D330" s="74">
        <v>159</v>
      </c>
      <c r="E330" s="74">
        <v>0</v>
      </c>
      <c r="F330" s="74">
        <v>7820</v>
      </c>
      <c r="G330" s="74" t="s">
        <v>393</v>
      </c>
      <c r="H330" s="170">
        <v>25000</v>
      </c>
    </row>
    <row r="331" spans="2:8" x14ac:dyDescent="0.25">
      <c r="B331" s="217" t="s">
        <v>412</v>
      </c>
      <c r="C331" s="74" t="s">
        <v>183</v>
      </c>
      <c r="D331" s="74">
        <v>159</v>
      </c>
      <c r="E331" s="74">
        <v>0</v>
      </c>
      <c r="F331" s="74">
        <v>1120</v>
      </c>
      <c r="G331" s="74" t="s">
        <v>393</v>
      </c>
      <c r="H331" s="170">
        <v>-25000</v>
      </c>
    </row>
    <row r="332" spans="2:8" x14ac:dyDescent="0.25">
      <c r="B332" s="217" t="s">
        <v>259</v>
      </c>
      <c r="C332" s="74" t="s">
        <v>86</v>
      </c>
      <c r="D332" s="74">
        <v>160</v>
      </c>
      <c r="E332" s="74">
        <v>0</v>
      </c>
      <c r="F332" s="74">
        <v>7820</v>
      </c>
      <c r="G332" s="74" t="s">
        <v>413</v>
      </c>
      <c r="H332" s="170">
        <v>-9940</v>
      </c>
    </row>
    <row r="333" spans="2:8" x14ac:dyDescent="0.25">
      <c r="B333" s="217" t="s">
        <v>259</v>
      </c>
      <c r="C333" s="74" t="s">
        <v>86</v>
      </c>
      <c r="D333" s="74">
        <v>160</v>
      </c>
      <c r="E333" s="74">
        <v>0</v>
      </c>
      <c r="F333" s="74">
        <v>4410</v>
      </c>
      <c r="G333" s="74" t="s">
        <v>413</v>
      </c>
      <c r="H333" s="170">
        <v>9940</v>
      </c>
    </row>
    <row r="334" spans="2:8" x14ac:dyDescent="0.25">
      <c r="B334" s="217" t="s">
        <v>259</v>
      </c>
      <c r="C334" s="74" t="s">
        <v>153</v>
      </c>
      <c r="D334" s="74">
        <v>161</v>
      </c>
      <c r="E334" s="74">
        <v>0</v>
      </c>
      <c r="F334" s="74">
        <v>7820</v>
      </c>
      <c r="G334" s="74" t="s">
        <v>395</v>
      </c>
      <c r="H334" s="170">
        <v>-38</v>
      </c>
    </row>
    <row r="335" spans="2:8" x14ac:dyDescent="0.25">
      <c r="B335" s="217" t="s">
        <v>259</v>
      </c>
      <c r="C335" s="74" t="s">
        <v>153</v>
      </c>
      <c r="D335" s="74">
        <v>161</v>
      </c>
      <c r="E335" s="74">
        <v>0</v>
      </c>
      <c r="F335" s="74">
        <v>6215</v>
      </c>
      <c r="G335" s="74" t="s">
        <v>395</v>
      </c>
      <c r="H335" s="170">
        <v>38</v>
      </c>
    </row>
    <row r="336" spans="2:8" x14ac:dyDescent="0.25">
      <c r="B336" s="217" t="s">
        <v>414</v>
      </c>
      <c r="C336" s="74" t="s">
        <v>62</v>
      </c>
      <c r="D336" s="74">
        <v>162</v>
      </c>
      <c r="E336" s="74">
        <v>0</v>
      </c>
      <c r="F336" s="74">
        <v>7820</v>
      </c>
      <c r="G336" s="74" t="s">
        <v>415</v>
      </c>
      <c r="H336" s="170">
        <v>27500</v>
      </c>
    </row>
    <row r="337" spans="1:8" x14ac:dyDescent="0.25">
      <c r="B337" s="217" t="s">
        <v>414</v>
      </c>
      <c r="C337" s="74" t="s">
        <v>62</v>
      </c>
      <c r="D337" s="74">
        <v>162</v>
      </c>
      <c r="E337" s="74">
        <v>0</v>
      </c>
      <c r="F337" s="74">
        <v>1120</v>
      </c>
      <c r="G337" s="74" t="s">
        <v>415</v>
      </c>
      <c r="H337" s="170">
        <v>-27500</v>
      </c>
    </row>
    <row r="338" spans="1:8" x14ac:dyDescent="0.25">
      <c r="B338" s="217" t="s">
        <v>272</v>
      </c>
      <c r="C338" s="74" t="s">
        <v>151</v>
      </c>
      <c r="D338" s="74">
        <v>163</v>
      </c>
      <c r="E338" s="74">
        <v>0</v>
      </c>
      <c r="F338" s="74">
        <v>7820</v>
      </c>
      <c r="G338" s="74" t="s">
        <v>416</v>
      </c>
      <c r="H338" s="170">
        <v>-6547</v>
      </c>
    </row>
    <row r="339" spans="1:8" x14ac:dyDescent="0.25">
      <c r="B339" s="217" t="s">
        <v>272</v>
      </c>
      <c r="C339" s="74" t="s">
        <v>151</v>
      </c>
      <c r="D339" s="74">
        <v>163</v>
      </c>
      <c r="E339" s="74">
        <v>0</v>
      </c>
      <c r="F339" s="74">
        <v>3340</v>
      </c>
      <c r="G339" s="74" t="s">
        <v>416</v>
      </c>
      <c r="H339" s="170">
        <v>6547</v>
      </c>
    </row>
    <row r="340" spans="1:8" x14ac:dyDescent="0.25">
      <c r="B340" s="217" t="s">
        <v>417</v>
      </c>
      <c r="C340" s="74" t="s">
        <v>418</v>
      </c>
      <c r="D340" s="74">
        <v>164</v>
      </c>
      <c r="E340" s="74">
        <v>0</v>
      </c>
      <c r="F340" s="74">
        <v>7820</v>
      </c>
      <c r="G340" s="74" t="s">
        <v>419</v>
      </c>
      <c r="H340" s="170">
        <v>-9000</v>
      </c>
    </row>
    <row r="341" spans="1:8" x14ac:dyDescent="0.25">
      <c r="B341" s="217" t="s">
        <v>417</v>
      </c>
      <c r="C341" s="74" t="s">
        <v>418</v>
      </c>
      <c r="D341" s="74">
        <v>164</v>
      </c>
      <c r="E341" s="74">
        <v>0</v>
      </c>
      <c r="F341" s="74">
        <v>3340</v>
      </c>
      <c r="G341" s="74" t="s">
        <v>419</v>
      </c>
      <c r="H341" s="170">
        <v>9000</v>
      </c>
    </row>
    <row r="342" spans="1:8" x14ac:dyDescent="0.25">
      <c r="B342" s="217" t="s">
        <v>277</v>
      </c>
      <c r="C342" s="74" t="s">
        <v>179</v>
      </c>
      <c r="D342" s="74">
        <v>165</v>
      </c>
      <c r="E342" s="74">
        <v>0</v>
      </c>
      <c r="F342" s="74">
        <v>7820</v>
      </c>
      <c r="G342" s="74" t="s">
        <v>420</v>
      </c>
      <c r="H342" s="170">
        <v>-3828</v>
      </c>
    </row>
    <row r="343" spans="1:8" x14ac:dyDescent="0.25">
      <c r="B343" s="217" t="s">
        <v>277</v>
      </c>
      <c r="C343" s="74" t="s">
        <v>179</v>
      </c>
      <c r="D343" s="74">
        <v>165</v>
      </c>
      <c r="E343" s="74">
        <v>0</v>
      </c>
      <c r="F343" s="74">
        <v>3340</v>
      </c>
      <c r="G343" s="74" t="s">
        <v>420</v>
      </c>
      <c r="H343" s="170">
        <v>3828</v>
      </c>
    </row>
    <row r="344" spans="1:8" x14ac:dyDescent="0.25">
      <c r="B344" s="217" t="s">
        <v>283</v>
      </c>
      <c r="C344" s="74" t="s">
        <v>421</v>
      </c>
      <c r="D344" s="74">
        <v>166</v>
      </c>
      <c r="E344" s="74">
        <v>0</v>
      </c>
      <c r="F344" s="74">
        <v>7820</v>
      </c>
      <c r="G344" s="74" t="s">
        <v>422</v>
      </c>
      <c r="H344" s="170">
        <v>-4139</v>
      </c>
    </row>
    <row r="345" spans="1:8" x14ac:dyDescent="0.25">
      <c r="B345" s="217" t="s">
        <v>283</v>
      </c>
      <c r="C345" s="74" t="s">
        <v>421</v>
      </c>
      <c r="D345" s="74">
        <v>166</v>
      </c>
      <c r="E345" s="74">
        <v>0</v>
      </c>
      <c r="F345" s="74">
        <v>3340</v>
      </c>
      <c r="G345" s="74" t="s">
        <v>422</v>
      </c>
      <c r="H345" s="170">
        <v>4139</v>
      </c>
    </row>
    <row r="346" spans="1:8" x14ac:dyDescent="0.25">
      <c r="B346" s="217" t="s">
        <v>287</v>
      </c>
      <c r="C346" s="74" t="s">
        <v>151</v>
      </c>
      <c r="D346" s="74">
        <v>167</v>
      </c>
      <c r="E346" s="74">
        <v>0</v>
      </c>
      <c r="F346" s="74">
        <v>7820</v>
      </c>
      <c r="G346" s="74" t="s">
        <v>423</v>
      </c>
      <c r="H346" s="170">
        <v>-22156</v>
      </c>
    </row>
    <row r="347" spans="1:8" x14ac:dyDescent="0.25">
      <c r="B347" s="217" t="s">
        <v>287</v>
      </c>
      <c r="C347" s="74" t="s">
        <v>151</v>
      </c>
      <c r="D347" s="74">
        <v>167</v>
      </c>
      <c r="E347" s="74">
        <v>0</v>
      </c>
      <c r="F347" s="74">
        <v>4540</v>
      </c>
      <c r="G347" s="74" t="s">
        <v>423</v>
      </c>
      <c r="H347" s="170">
        <v>22156</v>
      </c>
    </row>
    <row r="348" spans="1:8" x14ac:dyDescent="0.25">
      <c r="B348" s="217" t="s">
        <v>296</v>
      </c>
      <c r="C348" s="74" t="s">
        <v>152</v>
      </c>
      <c r="D348" s="74">
        <v>168</v>
      </c>
      <c r="E348" s="74">
        <v>0</v>
      </c>
      <c r="F348" s="74">
        <v>7820</v>
      </c>
      <c r="G348" s="74" t="s">
        <v>355</v>
      </c>
      <c r="H348" s="170">
        <v>-11020</v>
      </c>
    </row>
    <row r="349" spans="1:8" x14ac:dyDescent="0.25">
      <c r="B349" s="217" t="s">
        <v>296</v>
      </c>
      <c r="C349" s="74" t="s">
        <v>152</v>
      </c>
      <c r="D349" s="74">
        <v>168</v>
      </c>
      <c r="E349" s="74">
        <v>0</v>
      </c>
      <c r="F349" s="74">
        <v>4540</v>
      </c>
      <c r="G349" s="74" t="s">
        <v>355</v>
      </c>
      <c r="H349" s="170">
        <v>11020</v>
      </c>
    </row>
    <row r="350" spans="1:8" x14ac:dyDescent="0.25">
      <c r="B350" s="217" t="s">
        <v>306</v>
      </c>
      <c r="C350" s="74" t="s">
        <v>86</v>
      </c>
      <c r="D350" s="74">
        <v>169</v>
      </c>
      <c r="E350" s="74">
        <v>0</v>
      </c>
      <c r="F350" s="74">
        <v>7820</v>
      </c>
      <c r="G350" s="74" t="s">
        <v>424</v>
      </c>
      <c r="H350" s="170">
        <v>-9940</v>
      </c>
    </row>
    <row r="351" spans="1:8" x14ac:dyDescent="0.25">
      <c r="B351" s="217" t="s">
        <v>306</v>
      </c>
      <c r="C351" s="74" t="s">
        <v>86</v>
      </c>
      <c r="D351" s="74">
        <v>169</v>
      </c>
      <c r="E351" s="74">
        <v>0</v>
      </c>
      <c r="F351" s="74">
        <v>4410</v>
      </c>
      <c r="G351" s="74" t="s">
        <v>424</v>
      </c>
      <c r="H351" s="170">
        <v>9940</v>
      </c>
    </row>
    <row r="352" spans="1:8" x14ac:dyDescent="0.25">
      <c r="A352" s="6"/>
      <c r="B352" s="217" t="s">
        <v>306</v>
      </c>
      <c r="C352" s="74" t="s">
        <v>153</v>
      </c>
      <c r="D352" s="74">
        <v>170</v>
      </c>
      <c r="E352" s="74">
        <v>0</v>
      </c>
      <c r="F352" s="74">
        <v>7820</v>
      </c>
      <c r="G352" s="74" t="s">
        <v>395</v>
      </c>
      <c r="H352" s="170">
        <v>-57</v>
      </c>
    </row>
    <row r="353" spans="1:8" x14ac:dyDescent="0.25">
      <c r="A353" s="6"/>
      <c r="B353" s="217" t="s">
        <v>306</v>
      </c>
      <c r="C353" s="74" t="s">
        <v>153</v>
      </c>
      <c r="D353" s="74">
        <v>170</v>
      </c>
      <c r="E353" s="74">
        <v>0</v>
      </c>
      <c r="F353" s="74">
        <v>6215</v>
      </c>
      <c r="G353" s="74" t="s">
        <v>395</v>
      </c>
      <c r="H353" s="170">
        <v>57</v>
      </c>
    </row>
    <row r="354" spans="1:8" x14ac:dyDescent="0.25">
      <c r="A354" s="6"/>
      <c r="B354" s="217" t="s">
        <v>306</v>
      </c>
      <c r="C354" s="74" t="s">
        <v>177</v>
      </c>
      <c r="D354" s="74">
        <v>171</v>
      </c>
      <c r="E354" s="74">
        <v>0</v>
      </c>
      <c r="F354" s="74">
        <v>7820</v>
      </c>
      <c r="G354" s="74" t="s">
        <v>307</v>
      </c>
      <c r="H354" s="170">
        <v>188</v>
      </c>
    </row>
    <row r="355" spans="1:8" x14ac:dyDescent="0.25">
      <c r="A355" s="6"/>
      <c r="B355" s="217" t="s">
        <v>306</v>
      </c>
      <c r="C355" s="74" t="s">
        <v>177</v>
      </c>
      <c r="D355" s="74">
        <v>171</v>
      </c>
      <c r="E355" s="74">
        <v>0</v>
      </c>
      <c r="F355" s="74">
        <v>6110</v>
      </c>
      <c r="G355" s="74" t="s">
        <v>307</v>
      </c>
      <c r="H355" s="170">
        <v>-188</v>
      </c>
    </row>
    <row r="356" spans="1:8" x14ac:dyDescent="0.25">
      <c r="A356" s="6"/>
      <c r="B356" s="217" t="s">
        <v>306</v>
      </c>
      <c r="C356" s="74" t="s">
        <v>176</v>
      </c>
      <c r="D356" s="74">
        <v>172</v>
      </c>
      <c r="E356" s="74">
        <v>0</v>
      </c>
      <c r="F356" s="74">
        <v>7820</v>
      </c>
      <c r="G356" s="74" t="s">
        <v>310</v>
      </c>
      <c r="H356" s="170">
        <v>-41</v>
      </c>
    </row>
    <row r="357" spans="1:8" x14ac:dyDescent="0.25">
      <c r="A357" s="6"/>
      <c r="B357" s="217" t="s">
        <v>306</v>
      </c>
      <c r="C357" s="74" t="s">
        <v>176</v>
      </c>
      <c r="D357" s="74">
        <v>172</v>
      </c>
      <c r="E357" s="74">
        <v>0</v>
      </c>
      <c r="F357" s="74">
        <v>6220</v>
      </c>
      <c r="G357" s="74" t="s">
        <v>310</v>
      </c>
      <c r="H357" s="170">
        <v>41</v>
      </c>
    </row>
    <row r="358" spans="1:8" x14ac:dyDescent="0.25">
      <c r="A358" s="6"/>
      <c r="B358" s="217" t="s">
        <v>306</v>
      </c>
      <c r="C358" s="74" t="s">
        <v>177</v>
      </c>
      <c r="D358" s="74">
        <v>173</v>
      </c>
      <c r="E358" s="74">
        <v>0</v>
      </c>
      <c r="F358" s="74">
        <v>7815</v>
      </c>
      <c r="G358" s="74" t="s">
        <v>307</v>
      </c>
      <c r="H358" s="170">
        <v>52236</v>
      </c>
    </row>
    <row r="359" spans="1:8" x14ac:dyDescent="0.25">
      <c r="B359" s="217" t="s">
        <v>306</v>
      </c>
      <c r="C359" s="74" t="s">
        <v>177</v>
      </c>
      <c r="D359" s="74">
        <v>173</v>
      </c>
      <c r="E359" s="74">
        <v>0</v>
      </c>
      <c r="F359" s="74">
        <v>6110</v>
      </c>
      <c r="G359" s="74" t="s">
        <v>307</v>
      </c>
      <c r="H359" s="170">
        <v>-52236</v>
      </c>
    </row>
    <row r="360" spans="1:8" x14ac:dyDescent="0.25">
      <c r="B360" s="217" t="s">
        <v>306</v>
      </c>
      <c r="C360" s="74" t="s">
        <v>176</v>
      </c>
      <c r="D360" s="74">
        <v>174</v>
      </c>
      <c r="E360" s="74">
        <v>0</v>
      </c>
      <c r="F360" s="74">
        <v>7815</v>
      </c>
      <c r="G360" s="74" t="s">
        <v>310</v>
      </c>
      <c r="H360" s="170">
        <v>-11492</v>
      </c>
    </row>
    <row r="361" spans="1:8" x14ac:dyDescent="0.25">
      <c r="B361" s="217" t="s">
        <v>306</v>
      </c>
      <c r="C361" s="74" t="s">
        <v>176</v>
      </c>
      <c r="D361" s="74">
        <v>174</v>
      </c>
      <c r="E361" s="74">
        <v>0</v>
      </c>
      <c r="F361" s="74">
        <v>6220</v>
      </c>
      <c r="G361" s="74" t="s">
        <v>310</v>
      </c>
      <c r="H361" s="170">
        <v>11492</v>
      </c>
    </row>
    <row r="362" spans="1:8" x14ac:dyDescent="0.25">
      <c r="B362" s="222" t="s">
        <v>306</v>
      </c>
      <c r="C362" s="231" t="s">
        <v>443</v>
      </c>
      <c r="D362" s="232">
        <v>175</v>
      </c>
      <c r="E362" s="233">
        <v>0</v>
      </c>
      <c r="F362" s="11">
        <v>7840</v>
      </c>
      <c r="G362" s="230"/>
      <c r="H362" s="234">
        <v>980000</v>
      </c>
    </row>
    <row r="363" spans="1:8" x14ac:dyDescent="0.25">
      <c r="B363" s="222" t="s">
        <v>306</v>
      </c>
      <c r="C363" s="231" t="s">
        <v>443</v>
      </c>
      <c r="D363" s="232">
        <v>175</v>
      </c>
      <c r="E363" s="233">
        <v>0</v>
      </c>
      <c r="F363" s="11">
        <v>2520</v>
      </c>
      <c r="G363" s="230"/>
      <c r="H363" s="234">
        <v>-980000</v>
      </c>
    </row>
    <row r="364" spans="1:8" x14ac:dyDescent="0.25">
      <c r="B364" s="222" t="s">
        <v>306</v>
      </c>
      <c r="C364" s="231" t="s">
        <v>443</v>
      </c>
      <c r="D364" s="232">
        <v>176</v>
      </c>
      <c r="E364" s="233">
        <v>0</v>
      </c>
      <c r="F364" s="11">
        <v>7840</v>
      </c>
      <c r="G364" s="230"/>
      <c r="H364" s="234">
        <v>-430000</v>
      </c>
    </row>
    <row r="365" spans="1:8" x14ac:dyDescent="0.25">
      <c r="B365" s="222" t="s">
        <v>306</v>
      </c>
      <c r="C365" s="231" t="s">
        <v>443</v>
      </c>
      <c r="D365" s="232">
        <v>176</v>
      </c>
      <c r="E365" s="233">
        <v>0</v>
      </c>
      <c r="F365" s="11">
        <v>2520</v>
      </c>
      <c r="G365" s="230"/>
      <c r="H365" s="234">
        <v>430000</v>
      </c>
    </row>
    <row r="366" spans="1:8" x14ac:dyDescent="0.25">
      <c r="B366" s="222" t="s">
        <v>306</v>
      </c>
      <c r="C366" s="231" t="s">
        <v>442</v>
      </c>
      <c r="D366" s="232">
        <v>175</v>
      </c>
      <c r="E366" s="233">
        <v>0</v>
      </c>
      <c r="F366" s="11">
        <v>9350</v>
      </c>
      <c r="G366" s="230"/>
      <c r="H366" s="234">
        <v>-788983</v>
      </c>
    </row>
    <row r="367" spans="1:8" x14ac:dyDescent="0.25">
      <c r="B367" s="222" t="s">
        <v>306</v>
      </c>
      <c r="C367" s="231" t="s">
        <v>146</v>
      </c>
      <c r="D367" s="232">
        <v>175</v>
      </c>
      <c r="E367" s="233">
        <v>0</v>
      </c>
      <c r="F367" s="237" t="s">
        <v>74</v>
      </c>
      <c r="G367" s="231" t="s">
        <v>444</v>
      </c>
      <c r="H367" s="236">
        <v>252822</v>
      </c>
    </row>
    <row r="368" spans="1:8" x14ac:dyDescent="0.25">
      <c r="B368" s="222" t="s">
        <v>306</v>
      </c>
      <c r="C368" s="231" t="s">
        <v>162</v>
      </c>
      <c r="D368" s="232">
        <v>175</v>
      </c>
      <c r="E368" s="233">
        <v>0</v>
      </c>
      <c r="F368" s="237" t="s">
        <v>74</v>
      </c>
      <c r="G368" s="231" t="s">
        <v>444</v>
      </c>
      <c r="H368" s="236">
        <v>139677</v>
      </c>
    </row>
    <row r="369" spans="2:8" x14ac:dyDescent="0.25">
      <c r="B369" s="222" t="s">
        <v>306</v>
      </c>
      <c r="C369" s="231" t="s">
        <v>445</v>
      </c>
      <c r="D369" s="232">
        <v>175</v>
      </c>
      <c r="E369" s="233">
        <v>0</v>
      </c>
      <c r="F369" s="237" t="s">
        <v>74</v>
      </c>
      <c r="G369" s="231" t="s">
        <v>444</v>
      </c>
      <c r="H369" s="236">
        <v>165000</v>
      </c>
    </row>
    <row r="370" spans="2:8" x14ac:dyDescent="0.25">
      <c r="B370" s="222" t="s">
        <v>306</v>
      </c>
      <c r="C370" s="231" t="s">
        <v>446</v>
      </c>
      <c r="D370" s="232">
        <v>175</v>
      </c>
      <c r="E370" s="233">
        <v>0</v>
      </c>
      <c r="F370" s="237" t="s">
        <v>85</v>
      </c>
      <c r="G370" s="231" t="s">
        <v>447</v>
      </c>
      <c r="H370" s="236">
        <v>10064</v>
      </c>
    </row>
    <row r="371" spans="2:8" x14ac:dyDescent="0.25">
      <c r="B371" s="222" t="s">
        <v>306</v>
      </c>
      <c r="C371" s="231" t="s">
        <v>204</v>
      </c>
      <c r="D371" s="232">
        <v>175</v>
      </c>
      <c r="E371" s="233">
        <v>0</v>
      </c>
      <c r="F371" s="237" t="s">
        <v>74</v>
      </c>
      <c r="G371" s="231" t="s">
        <v>444</v>
      </c>
      <c r="H371" s="236">
        <v>40021</v>
      </c>
    </row>
    <row r="372" spans="2:8" x14ac:dyDescent="0.25">
      <c r="B372" s="222" t="s">
        <v>306</v>
      </c>
      <c r="C372" s="231" t="s">
        <v>166</v>
      </c>
      <c r="D372" s="232">
        <v>175</v>
      </c>
      <c r="E372" s="233">
        <v>0</v>
      </c>
      <c r="F372" s="237" t="s">
        <v>74</v>
      </c>
      <c r="G372" s="231" t="s">
        <v>444</v>
      </c>
      <c r="H372" s="236">
        <v>181399</v>
      </c>
    </row>
    <row r="373" spans="2:8" x14ac:dyDescent="0.25">
      <c r="B373" s="222"/>
      <c r="C373" s="231"/>
      <c r="D373" s="232"/>
      <c r="E373" s="233"/>
      <c r="F373" s="235"/>
      <c r="G373" s="231"/>
      <c r="H373" s="236">
        <f>SUM(H6:H372)</f>
        <v>0</v>
      </c>
    </row>
    <row r="374" spans="2:8" s="74" customFormat="1" x14ac:dyDescent="0.25">
      <c r="B374" s="222"/>
      <c r="C374" s="231"/>
      <c r="D374" s="232"/>
      <c r="E374" s="233"/>
      <c r="F374" s="235"/>
      <c r="G374" s="231"/>
      <c r="H374" s="236"/>
    </row>
    <row r="375" spans="2:8" s="74" customFormat="1" x14ac:dyDescent="0.25">
      <c r="B375" s="149"/>
      <c r="C375" s="150"/>
      <c r="D375" s="187"/>
      <c r="E375" s="155"/>
      <c r="F375" s="131"/>
      <c r="G375" s="150"/>
      <c r="H375" s="175"/>
    </row>
    <row r="376" spans="2:8" x14ac:dyDescent="0.25">
      <c r="B376" s="149"/>
      <c r="C376" s="150"/>
      <c r="D376" s="187"/>
      <c r="E376" s="155"/>
      <c r="F376" s="131"/>
      <c r="G376" s="150"/>
      <c r="H376" s="172"/>
    </row>
    <row r="377" spans="2:8" x14ac:dyDescent="0.25">
      <c r="B377" s="149"/>
      <c r="C377" s="150"/>
      <c r="D377" s="187"/>
      <c r="E377" s="155"/>
      <c r="F377" s="131"/>
      <c r="G377" s="150"/>
      <c r="H377" s="172"/>
    </row>
    <row r="378" spans="2:8" x14ac:dyDescent="0.25">
      <c r="B378" s="130"/>
      <c r="C378" s="137"/>
      <c r="D378" s="187"/>
      <c r="E378" s="155"/>
      <c r="F378" s="131"/>
      <c r="G378" s="127"/>
      <c r="H378" s="128"/>
    </row>
    <row r="379" spans="2:8" x14ac:dyDescent="0.25">
      <c r="B379" s="130"/>
      <c r="C379" s="137"/>
      <c r="D379" s="187"/>
      <c r="E379" s="155"/>
      <c r="F379" s="131"/>
      <c r="G379" s="127"/>
      <c r="H379" s="128"/>
    </row>
    <row r="380" spans="2:8" x14ac:dyDescent="0.25">
      <c r="B380" s="130"/>
      <c r="C380" s="137"/>
      <c r="D380" s="187"/>
      <c r="E380" s="155"/>
      <c r="F380" s="131"/>
      <c r="G380" s="137"/>
      <c r="H380" s="128"/>
    </row>
    <row r="381" spans="2:8" x14ac:dyDescent="0.25">
      <c r="B381" s="130"/>
      <c r="C381" s="132"/>
      <c r="D381" s="134"/>
      <c r="E381" s="155"/>
      <c r="F381" s="154"/>
      <c r="G381" s="132"/>
      <c r="H381" s="221"/>
    </row>
    <row r="382" spans="2:8" x14ac:dyDescent="0.25">
      <c r="B382" s="130"/>
      <c r="C382" s="132"/>
      <c r="D382" s="134"/>
      <c r="E382" s="155"/>
      <c r="F382" s="154"/>
      <c r="G382" s="132"/>
      <c r="H382" s="221"/>
    </row>
    <row r="383" spans="2:8" x14ac:dyDescent="0.25">
      <c r="B383" s="130"/>
      <c r="C383" s="132"/>
      <c r="D383" s="134"/>
      <c r="E383" s="155"/>
      <c r="F383" s="154"/>
      <c r="G383" s="132"/>
      <c r="H383" s="221"/>
    </row>
    <row r="384" spans="2:8" x14ac:dyDescent="0.25">
      <c r="B384" s="130"/>
      <c r="C384" s="174"/>
      <c r="D384" s="134"/>
      <c r="E384" s="155"/>
      <c r="F384" s="154"/>
      <c r="G384" s="132"/>
      <c r="H384" s="221"/>
    </row>
    <row r="385" spans="2:9" x14ac:dyDescent="0.25">
      <c r="B385" s="130"/>
      <c r="C385" s="129"/>
      <c r="D385" s="195"/>
      <c r="E385" s="155"/>
      <c r="F385" s="131"/>
      <c r="G385" s="127"/>
      <c r="H385" s="128"/>
    </row>
    <row r="386" spans="2:9" x14ac:dyDescent="0.25">
      <c r="B386" s="130"/>
      <c r="C386" s="127"/>
      <c r="D386" s="195"/>
      <c r="E386" s="155"/>
      <c r="F386" s="131"/>
      <c r="G386" s="127"/>
      <c r="H386" s="128"/>
    </row>
    <row r="387" spans="2:9" x14ac:dyDescent="0.25">
      <c r="B387" s="130"/>
      <c r="C387" s="182"/>
      <c r="D387" s="195"/>
      <c r="E387" s="155"/>
      <c r="F387" s="131"/>
      <c r="G387" s="127"/>
      <c r="H387" s="128"/>
    </row>
    <row r="388" spans="2:9" x14ac:dyDescent="0.25">
      <c r="B388" s="130"/>
      <c r="C388" s="182"/>
      <c r="D388" s="195"/>
      <c r="E388" s="155"/>
      <c r="F388" s="131"/>
      <c r="G388" s="127"/>
      <c r="H388" s="128"/>
      <c r="I388" s="74"/>
    </row>
    <row r="389" spans="2:9" x14ac:dyDescent="0.25">
      <c r="B389" s="130"/>
      <c r="C389" s="129"/>
      <c r="D389" s="195"/>
      <c r="E389" s="155"/>
      <c r="F389" s="131"/>
      <c r="G389" s="127"/>
      <c r="H389" s="128"/>
    </row>
    <row r="390" spans="2:9" x14ac:dyDescent="0.25">
      <c r="B390" s="130"/>
      <c r="C390" s="127"/>
      <c r="D390" s="195"/>
      <c r="E390" s="155"/>
      <c r="F390" s="131"/>
      <c r="G390" s="127"/>
      <c r="H390" s="128"/>
    </row>
    <row r="391" spans="2:9" x14ac:dyDescent="0.25">
      <c r="B391" s="130"/>
      <c r="C391" s="129"/>
      <c r="D391" s="195"/>
      <c r="E391" s="155"/>
      <c r="F391" s="131"/>
      <c r="G391" s="127"/>
      <c r="H391" s="128"/>
    </row>
    <row r="392" spans="2:9" x14ac:dyDescent="0.25">
      <c r="B392" s="130"/>
      <c r="C392" s="127"/>
      <c r="D392" s="195"/>
      <c r="E392" s="155"/>
      <c r="F392" s="131"/>
      <c r="G392" s="127"/>
      <c r="H392" s="128"/>
    </row>
    <row r="393" spans="2:9" x14ac:dyDescent="0.25">
      <c r="B393" s="130"/>
      <c r="C393" s="127"/>
      <c r="D393" s="195"/>
      <c r="E393" s="155"/>
      <c r="F393" s="131"/>
      <c r="G393" s="127"/>
      <c r="H393" s="128"/>
    </row>
    <row r="394" spans="2:9" x14ac:dyDescent="0.25">
      <c r="B394" s="130"/>
      <c r="C394" s="127"/>
      <c r="D394" s="195"/>
      <c r="E394" s="155"/>
      <c r="F394" s="131"/>
      <c r="G394" s="127"/>
      <c r="H394" s="128"/>
    </row>
    <row r="395" spans="2:9" x14ac:dyDescent="0.25">
      <c r="B395" s="130"/>
      <c r="C395" s="127"/>
      <c r="D395" s="195"/>
      <c r="E395" s="155"/>
      <c r="F395" s="131"/>
      <c r="G395" s="127"/>
      <c r="H395" s="128"/>
    </row>
    <row r="396" spans="2:9" x14ac:dyDescent="0.25">
      <c r="B396" s="130"/>
      <c r="C396" s="127"/>
      <c r="D396" s="195"/>
      <c r="E396" s="155"/>
      <c r="F396" s="131"/>
      <c r="G396" s="127"/>
      <c r="H396" s="128"/>
    </row>
    <row r="397" spans="2:9" x14ac:dyDescent="0.25">
      <c r="B397" s="130"/>
      <c r="C397" s="127"/>
      <c r="D397" s="195"/>
      <c r="E397" s="155"/>
      <c r="F397" s="131"/>
      <c r="G397" s="127"/>
      <c r="H397" s="128"/>
    </row>
    <row r="398" spans="2:9" x14ac:dyDescent="0.25">
      <c r="B398" s="130"/>
      <c r="C398" s="127"/>
      <c r="D398" s="195"/>
      <c r="E398" s="155"/>
      <c r="F398" s="131"/>
      <c r="G398" s="127"/>
      <c r="H398" s="128"/>
    </row>
    <row r="399" spans="2:9" x14ac:dyDescent="0.25">
      <c r="B399" s="130"/>
      <c r="C399" s="127"/>
      <c r="D399" s="195"/>
      <c r="E399" s="155"/>
      <c r="F399" s="131"/>
      <c r="G399" s="127"/>
      <c r="H399" s="128"/>
    </row>
    <row r="400" spans="2:9" x14ac:dyDescent="0.25">
      <c r="B400" s="130"/>
      <c r="C400" s="127"/>
      <c r="D400" s="195"/>
      <c r="E400" s="155"/>
      <c r="F400" s="131"/>
      <c r="G400" s="127"/>
      <c r="H400" s="128"/>
    </row>
    <row r="401" spans="1:9" x14ac:dyDescent="0.25">
      <c r="B401" s="130"/>
      <c r="C401" s="127"/>
      <c r="D401" s="195"/>
      <c r="E401" s="155"/>
      <c r="F401" s="131"/>
      <c r="G401" s="127"/>
      <c r="H401" s="128"/>
    </row>
    <row r="402" spans="1:9" x14ac:dyDescent="0.25">
      <c r="B402" s="130"/>
      <c r="C402" s="127"/>
      <c r="D402" s="195"/>
      <c r="E402" s="155"/>
      <c r="F402" s="131"/>
      <c r="G402" s="127"/>
      <c r="H402" s="128"/>
    </row>
    <row r="403" spans="1:9" x14ac:dyDescent="0.25">
      <c r="B403" s="130"/>
      <c r="C403" s="127"/>
      <c r="D403" s="195"/>
      <c r="E403" s="155"/>
      <c r="F403" s="131"/>
      <c r="G403" s="127"/>
      <c r="H403" s="128"/>
    </row>
    <row r="404" spans="1:9" x14ac:dyDescent="0.25">
      <c r="A404" s="126"/>
      <c r="B404" s="130"/>
      <c r="C404" s="127"/>
      <c r="D404" s="195"/>
      <c r="E404" s="155"/>
      <c r="F404" s="131"/>
      <c r="G404" s="127"/>
      <c r="H404" s="128"/>
      <c r="I404" t="s">
        <v>180</v>
      </c>
    </row>
    <row r="405" spans="1:9" x14ac:dyDescent="0.25">
      <c r="B405" s="130"/>
      <c r="C405" s="127"/>
      <c r="D405" s="195"/>
      <c r="E405" s="155"/>
      <c r="F405" s="131"/>
      <c r="G405" s="127"/>
      <c r="H405" s="128"/>
    </row>
    <row r="406" spans="1:9" x14ac:dyDescent="0.25">
      <c r="B406" s="130"/>
      <c r="C406" s="129"/>
      <c r="D406" s="195"/>
      <c r="E406" s="155"/>
      <c r="F406" s="131"/>
      <c r="G406" s="127"/>
      <c r="H406" s="128"/>
    </row>
    <row r="407" spans="1:9" x14ac:dyDescent="0.25">
      <c r="B407" s="130"/>
      <c r="C407" s="127"/>
      <c r="D407" s="195"/>
      <c r="E407" s="155"/>
      <c r="F407" s="131"/>
      <c r="G407" s="127"/>
      <c r="H407" s="128"/>
    </row>
    <row r="408" spans="1:9" x14ac:dyDescent="0.25">
      <c r="B408" s="130"/>
      <c r="C408" s="127"/>
      <c r="D408" s="195"/>
      <c r="E408" s="155"/>
      <c r="F408" s="131"/>
      <c r="G408" s="127"/>
      <c r="H408" s="128"/>
    </row>
    <row r="409" spans="1:9" x14ac:dyDescent="0.25">
      <c r="B409" s="130"/>
      <c r="C409" s="127"/>
      <c r="D409" s="195"/>
      <c r="E409" s="155"/>
      <c r="F409" s="78"/>
      <c r="G409" s="6"/>
      <c r="H409" s="128"/>
    </row>
    <row r="410" spans="1:9" x14ac:dyDescent="0.25">
      <c r="B410" s="130"/>
      <c r="C410" s="127"/>
      <c r="D410" s="195"/>
      <c r="E410" s="155"/>
      <c r="F410" s="78"/>
      <c r="G410" s="6"/>
      <c r="H410" s="156"/>
    </row>
    <row r="411" spans="1:9" x14ac:dyDescent="0.25">
      <c r="B411" s="130"/>
      <c r="C411" s="127"/>
      <c r="D411" s="195"/>
      <c r="E411" s="155"/>
      <c r="F411" s="78"/>
      <c r="G411" s="6"/>
      <c r="H411" s="156"/>
    </row>
    <row r="412" spans="1:9" x14ac:dyDescent="0.25">
      <c r="B412" s="130"/>
      <c r="C412" s="127"/>
      <c r="D412" s="195"/>
      <c r="E412" s="155"/>
      <c r="F412" s="78"/>
      <c r="G412" s="6"/>
      <c r="H412" s="156"/>
    </row>
    <row r="413" spans="1:9" x14ac:dyDescent="0.25">
      <c r="B413" s="130"/>
      <c r="C413" s="127"/>
      <c r="D413" s="195"/>
      <c r="E413" s="155"/>
      <c r="F413" s="78"/>
      <c r="G413" s="6"/>
      <c r="H413" s="156"/>
    </row>
    <row r="414" spans="1:9" x14ac:dyDescent="0.25">
      <c r="B414" s="130"/>
      <c r="C414" s="127"/>
      <c r="D414" s="195"/>
      <c r="E414" s="155"/>
      <c r="F414" s="131"/>
      <c r="G414" s="127"/>
      <c r="H414" s="128"/>
    </row>
    <row r="415" spans="1:9" x14ac:dyDescent="0.25">
      <c r="B415" s="130"/>
      <c r="C415" s="127"/>
      <c r="D415" s="195"/>
      <c r="E415" s="155"/>
      <c r="F415" s="131"/>
      <c r="G415" s="127"/>
      <c r="H415" s="128"/>
    </row>
    <row r="416" spans="1:9" x14ac:dyDescent="0.25">
      <c r="B416" s="130"/>
      <c r="C416" s="127"/>
      <c r="D416" s="195"/>
      <c r="E416" s="155"/>
      <c r="F416" s="131"/>
      <c r="G416" s="127"/>
      <c r="H416" s="128"/>
    </row>
    <row r="417" spans="2:8" x14ac:dyDescent="0.25">
      <c r="B417" s="130"/>
      <c r="C417" s="127"/>
      <c r="D417" s="195"/>
      <c r="E417" s="128"/>
      <c r="F417" s="131"/>
      <c r="G417" s="127"/>
      <c r="H417" s="128"/>
    </row>
  </sheetData>
  <autoFilter ref="A5:J361"/>
  <pageMargins left="0.31496062992125984" right="0.19685039370078741" top="0.99" bottom="0.31496062992125984" header="0.31496062992125984" footer="0.31496062992125984"/>
  <pageSetup paperSize="9" scale="10"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G47"/>
  <sheetViews>
    <sheetView topLeftCell="A25" zoomScaleNormal="100" workbookViewId="0">
      <selection activeCell="B6" sqref="B6:K6"/>
    </sheetView>
  </sheetViews>
  <sheetFormatPr defaultRowHeight="15" x14ac:dyDescent="0.25"/>
  <cols>
    <col min="1" max="1" width="9.85546875" customWidth="1"/>
    <col min="4" max="4" width="9.85546875" bestFit="1" customWidth="1"/>
    <col min="5" max="5" width="10.7109375" customWidth="1"/>
    <col min="6" max="6" width="15.140625" customWidth="1"/>
    <col min="7" max="7" width="16.85546875" customWidth="1"/>
    <col min="8" max="9" width="5.140625" customWidth="1"/>
  </cols>
  <sheetData>
    <row r="7" spans="2:7" x14ac:dyDescent="0.25">
      <c r="B7" s="198" t="str">
        <f>kt</f>
        <v xml:space="preserve"> </v>
      </c>
      <c r="C7" s="198"/>
      <c r="D7" s="198"/>
    </row>
    <row r="8" spans="2:7" x14ac:dyDescent="0.25">
      <c r="E8" s="4"/>
      <c r="F8" s="5"/>
    </row>
    <row r="9" spans="2:7" x14ac:dyDescent="0.25">
      <c r="E9" s="4"/>
      <c r="F9" s="5"/>
    </row>
    <row r="10" spans="2:7" x14ac:dyDescent="0.25">
      <c r="F10" s="5"/>
    </row>
    <row r="11" spans="2:7" x14ac:dyDescent="0.25">
      <c r="F11" s="5"/>
    </row>
    <row r="12" spans="2:7" x14ac:dyDescent="0.25">
      <c r="F12" s="5"/>
    </row>
    <row r="13" spans="2:7" x14ac:dyDescent="0.25">
      <c r="F13" s="5"/>
    </row>
    <row r="14" spans="2:7" x14ac:dyDescent="0.25">
      <c r="F14" s="5"/>
    </row>
    <row r="15" spans="2:7" x14ac:dyDescent="0.25">
      <c r="F15" s="5"/>
    </row>
    <row r="16" spans="2:7" ht="33.75" customHeight="1" x14ac:dyDescent="0.25">
      <c r="C16" s="202" t="str">
        <f>ft</f>
        <v>Mæðrastyrksnefnd Kópavogs</v>
      </c>
      <c r="D16" s="202"/>
      <c r="E16" s="202"/>
      <c r="F16" s="202"/>
      <c r="G16" s="202"/>
    </row>
    <row r="17" spans="3:6" x14ac:dyDescent="0.25">
      <c r="F17" s="4"/>
    </row>
    <row r="18" spans="3:6" ht="23.25" x14ac:dyDescent="0.35">
      <c r="D18" s="200" t="s">
        <v>18</v>
      </c>
      <c r="E18" s="200"/>
      <c r="F18" s="200"/>
    </row>
    <row r="19" spans="3:6" x14ac:dyDescent="0.25">
      <c r="F19" s="4"/>
    </row>
    <row r="20" spans="3:6" ht="28.5" x14ac:dyDescent="0.45">
      <c r="D20" s="201">
        <f>þettaar</f>
        <v>2018</v>
      </c>
      <c r="E20" s="201"/>
      <c r="F20" s="201"/>
    </row>
    <row r="28" spans="3:6" ht="26.25" x14ac:dyDescent="0.4">
      <c r="C28" s="199" t="s">
        <v>8</v>
      </c>
      <c r="D28" s="199"/>
      <c r="E28" s="199"/>
      <c r="F28" s="199"/>
    </row>
    <row r="43" spans="2:6" x14ac:dyDescent="0.25">
      <c r="C43" s="26"/>
    </row>
    <row r="44" spans="2:6" x14ac:dyDescent="0.25">
      <c r="C44" s="26" t="str">
        <f>ft</f>
        <v>Mæðrastyrksnefnd Kópavogs</v>
      </c>
    </row>
    <row r="45" spans="2:6" x14ac:dyDescent="0.25">
      <c r="C45" s="26" t="s">
        <v>8</v>
      </c>
    </row>
    <row r="46" spans="2:6" x14ac:dyDescent="0.25">
      <c r="C46" s="26" t="s">
        <v>46</v>
      </c>
    </row>
    <row r="47" spans="2:6" x14ac:dyDescent="0.25">
      <c r="B47" s="25"/>
      <c r="C47" s="27" t="s">
        <v>8</v>
      </c>
      <c r="D47" s="25"/>
      <c r="E47" s="25"/>
      <c r="F47" s="25"/>
    </row>
  </sheetData>
  <mergeCells count="5">
    <mergeCell ref="B7:D7"/>
    <mergeCell ref="C28:F28"/>
    <mergeCell ref="D18:F18"/>
    <mergeCell ref="D20:F20"/>
    <mergeCell ref="C16:G16"/>
  </mergeCells>
  <phoneticPr fontId="15" type="noConversion"/>
  <pageMargins left="0.47244094488188981" right="0.43307086614173229" top="0.74803149606299213" bottom="0" header="0.31496062992125984" footer="0.31496062992125984"/>
  <pageSetup paperSize="9" orientation="portrait"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47"/>
  <sheetViews>
    <sheetView view="pageLayout" topLeftCell="A10" zoomScaleNormal="100" workbookViewId="0">
      <selection activeCell="K49" sqref="K49"/>
    </sheetView>
  </sheetViews>
  <sheetFormatPr defaultColWidth="5" defaultRowHeight="15" x14ac:dyDescent="0.25"/>
  <sheetData>
    <row r="5" spans="2:2" s="95" customFormat="1" ht="23.25" customHeight="1" x14ac:dyDescent="0.3">
      <c r="B5" s="94" t="s">
        <v>47</v>
      </c>
    </row>
    <row r="9" spans="2:2" x14ac:dyDescent="0.25">
      <c r="B9" s="74" t="s">
        <v>129</v>
      </c>
    </row>
    <row r="10" spans="2:2" x14ac:dyDescent="0.25">
      <c r="B10" s="74" t="s">
        <v>452</v>
      </c>
    </row>
    <row r="11" spans="2:2" x14ac:dyDescent="0.25">
      <c r="B11" s="74" t="s">
        <v>186</v>
      </c>
    </row>
    <row r="13" spans="2:2" x14ac:dyDescent="0.25">
      <c r="B13" s="74" t="s">
        <v>121</v>
      </c>
    </row>
    <row r="14" spans="2:2" x14ac:dyDescent="0.25">
      <c r="B14" s="74" t="s">
        <v>130</v>
      </c>
    </row>
    <row r="15" spans="2:2" x14ac:dyDescent="0.25">
      <c r="B15" s="74" t="s">
        <v>48</v>
      </c>
    </row>
    <row r="16" spans="2:2" x14ac:dyDescent="0.25">
      <c r="B16" s="74" t="s">
        <v>49</v>
      </c>
    </row>
    <row r="17" spans="2:14" x14ac:dyDescent="0.25">
      <c r="B17" s="74" t="s">
        <v>50</v>
      </c>
    </row>
    <row r="18" spans="2:14" x14ac:dyDescent="0.25">
      <c r="B18" s="74" t="s">
        <v>51</v>
      </c>
    </row>
    <row r="20" spans="2:14" x14ac:dyDescent="0.25">
      <c r="B20" s="74" t="s">
        <v>52</v>
      </c>
    </row>
    <row r="21" spans="2:14" x14ac:dyDescent="0.25">
      <c r="B21" s="74" t="s">
        <v>53</v>
      </c>
    </row>
    <row r="23" spans="2:14" x14ac:dyDescent="0.25">
      <c r="B23" s="74" t="s">
        <v>54</v>
      </c>
    </row>
    <row r="24" spans="2:14" x14ac:dyDescent="0.25">
      <c r="B24" s="74" t="s">
        <v>55</v>
      </c>
    </row>
    <row r="27" spans="2:14" x14ac:dyDescent="0.25">
      <c r="E27" s="203" t="s">
        <v>453</v>
      </c>
      <c r="F27" s="203"/>
      <c r="G27" s="203"/>
      <c r="H27" s="203"/>
      <c r="I27" s="203"/>
      <c r="J27" s="203"/>
      <c r="K27" s="203"/>
      <c r="L27" s="203"/>
      <c r="M27" s="203"/>
      <c r="N27" s="203"/>
    </row>
    <row r="28" spans="2:14" x14ac:dyDescent="0.25">
      <c r="E28" s="74" t="s">
        <v>8</v>
      </c>
    </row>
    <row r="29" spans="2:14" x14ac:dyDescent="0.25">
      <c r="E29" s="25"/>
      <c r="F29" s="25"/>
      <c r="G29" s="25"/>
      <c r="H29" s="25"/>
    </row>
    <row r="30" spans="2:14" s="74" customFormat="1" x14ac:dyDescent="0.25">
      <c r="E30" s="74" t="s">
        <v>57</v>
      </c>
    </row>
    <row r="31" spans="2:14" x14ac:dyDescent="0.25">
      <c r="E31" s="74" t="s">
        <v>56</v>
      </c>
    </row>
    <row r="34" spans="2:2" s="74" customFormat="1" x14ac:dyDescent="0.25"/>
    <row r="35" spans="2:2" s="74" customFormat="1" x14ac:dyDescent="0.25"/>
    <row r="36" spans="2:2" s="74" customFormat="1" x14ac:dyDescent="0.25"/>
    <row r="37" spans="2:2" s="74" customFormat="1" x14ac:dyDescent="0.25"/>
    <row r="38" spans="2:2" x14ac:dyDescent="0.25">
      <c r="B38" s="74" t="s">
        <v>63</v>
      </c>
    </row>
    <row r="39" spans="2:2" x14ac:dyDescent="0.25">
      <c r="B39" s="74" t="s">
        <v>64</v>
      </c>
    </row>
    <row r="40" spans="2:2" x14ac:dyDescent="0.25">
      <c r="B40" s="74" t="s">
        <v>122</v>
      </c>
    </row>
    <row r="43" spans="2:2" x14ac:dyDescent="0.25">
      <c r="B43" s="74" t="s">
        <v>65</v>
      </c>
    </row>
    <row r="46" spans="2:2" x14ac:dyDescent="0.25">
      <c r="B46" s="74" t="s">
        <v>66</v>
      </c>
    </row>
    <row r="47" spans="2:2" x14ac:dyDescent="0.25">
      <c r="B47" s="74" t="s">
        <v>67</v>
      </c>
    </row>
  </sheetData>
  <mergeCells count="1">
    <mergeCell ref="E27:N27"/>
  </mergeCells>
  <pageMargins left="0.70866141732283472" right="0.70866141732283472" top="0.74803149606299213" bottom="0.74803149606299213" header="0.31496062992125984" footer="0.31496062992125984"/>
  <pageSetup paperSize="9" firstPageNumber="2" orientation="portrait" useFirstPageNumber="1" r:id="rId1"/>
  <headerFooter differentFirst="1" scaleWithDoc="0" alignWithMargins="0">
    <oddFooter>&amp;L&amp;"-,Italic"&amp;8Mæðrastyrksnefnd Kópavogs 2016&amp;C&amp;P</oddFooter>
    <firstFooter>&amp;L&amp;"-,Italic"&amp;8Mæðrastyrksnefnd Kópavogs 2018&amp;C&amp;P</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65"/>
  <sheetViews>
    <sheetView tabSelected="1" view="pageLayout" zoomScaleNormal="80" workbookViewId="0">
      <selection activeCell="B49" sqref="B48:B49"/>
    </sheetView>
  </sheetViews>
  <sheetFormatPr defaultRowHeight="10.9" customHeight="1" x14ac:dyDescent="0.25"/>
  <cols>
    <col min="1" max="1" width="4" style="29" customWidth="1"/>
    <col min="2" max="2" width="36.28515625" style="11" customWidth="1"/>
    <col min="3" max="3" width="7" style="6" customWidth="1"/>
    <col min="4" max="4" width="5.140625" customWidth="1"/>
    <col min="5" max="5" width="1.7109375" style="11" customWidth="1"/>
    <col min="6" max="6" width="12.85546875" style="16" customWidth="1"/>
    <col min="7" max="7" width="2.7109375" style="11" customWidth="1"/>
    <col min="8" max="8" width="0.28515625" style="11" hidden="1" customWidth="1"/>
    <col min="9" max="9" width="3" style="11" hidden="1" customWidth="1"/>
    <col min="10" max="10" width="12.85546875" style="16" customWidth="1"/>
    <col min="11" max="11" width="2.7109375" customWidth="1"/>
    <col min="13" max="13" width="1.7109375" customWidth="1"/>
    <col min="14" max="14" width="12" style="3" customWidth="1"/>
    <col min="15" max="15" width="7.28515625" style="74" customWidth="1"/>
    <col min="16" max="16" width="9.7109375" bestFit="1" customWidth="1"/>
    <col min="17" max="17" width="9.85546875" bestFit="1" customWidth="1"/>
    <col min="18" max="18" width="11.7109375" bestFit="1" customWidth="1"/>
  </cols>
  <sheetData>
    <row r="2" spans="1:15" s="74" customFormat="1" ht="23.25" customHeight="1" x14ac:dyDescent="0.3">
      <c r="A2" s="29"/>
      <c r="B2" s="87" t="s">
        <v>110</v>
      </c>
      <c r="C2" s="88"/>
      <c r="D2" s="87"/>
      <c r="E2" s="87"/>
      <c r="F2" s="89"/>
      <c r="G2" s="87"/>
      <c r="H2" s="87"/>
      <c r="I2" s="87"/>
      <c r="J2" s="89"/>
      <c r="K2" s="87"/>
      <c r="N2" s="3"/>
    </row>
    <row r="3" spans="1:15" s="74" customFormat="1" ht="10.9" customHeight="1" x14ac:dyDescent="0.25">
      <c r="A3" s="29"/>
      <c r="B3" s="11"/>
      <c r="C3" s="6"/>
      <c r="E3" s="11"/>
      <c r="F3" s="16"/>
      <c r="G3" s="11"/>
      <c r="H3" s="11"/>
      <c r="I3" s="11"/>
      <c r="J3" s="16"/>
      <c r="N3" s="3"/>
    </row>
    <row r="4" spans="1:15" s="74" customFormat="1" ht="10.9" customHeight="1" x14ac:dyDescent="0.25">
      <c r="A4" s="29"/>
      <c r="B4" s="11"/>
      <c r="C4" s="6"/>
      <c r="E4" s="11"/>
      <c r="F4" s="16"/>
      <c r="G4" s="11"/>
      <c r="H4" s="11"/>
      <c r="I4" s="11"/>
      <c r="J4" s="16"/>
      <c r="N4" s="3"/>
    </row>
    <row r="5" spans="1:15" s="74" customFormat="1" ht="10.9" customHeight="1" x14ac:dyDescent="0.25">
      <c r="A5" s="29"/>
      <c r="B5" s="11"/>
      <c r="C5" s="6"/>
      <c r="E5" s="11"/>
      <c r="F5" s="16"/>
      <c r="G5" s="11"/>
      <c r="H5" s="11"/>
      <c r="I5" s="11"/>
      <c r="J5" s="16"/>
      <c r="N5" s="3"/>
    </row>
    <row r="6" spans="1:15" ht="25.9" customHeight="1" x14ac:dyDescent="0.25">
      <c r="B6" s="204" t="s">
        <v>454</v>
      </c>
      <c r="C6" s="205"/>
      <c r="D6" s="205"/>
      <c r="E6" s="205"/>
      <c r="F6" s="205"/>
      <c r="G6" s="205"/>
      <c r="H6" s="205"/>
      <c r="I6" s="205"/>
      <c r="J6" s="205"/>
      <c r="K6" s="205"/>
    </row>
    <row r="7" spans="1:15" ht="10.9" customHeight="1" x14ac:dyDescent="0.25">
      <c r="D7" s="64"/>
    </row>
    <row r="8" spans="1:15" s="34" customFormat="1" ht="18.600000000000001" customHeight="1" x14ac:dyDescent="0.25">
      <c r="A8" s="29"/>
      <c r="B8" s="33"/>
      <c r="D8" s="65" t="s">
        <v>19</v>
      </c>
      <c r="E8" s="11"/>
      <c r="F8" s="12" t="s">
        <v>439</v>
      </c>
      <c r="G8" s="13"/>
      <c r="H8" s="12" t="s">
        <v>2</v>
      </c>
      <c r="I8" s="13"/>
      <c r="J8" s="12" t="s">
        <v>184</v>
      </c>
      <c r="K8" s="33"/>
      <c r="N8" s="47" t="s">
        <v>20</v>
      </c>
      <c r="O8" s="47"/>
    </row>
    <row r="9" spans="1:15" ht="10.9" customHeight="1" x14ac:dyDescent="0.25">
      <c r="B9" s="33"/>
      <c r="K9" s="9"/>
    </row>
    <row r="10" spans="1:15" ht="13.9" customHeight="1" x14ac:dyDescent="0.25">
      <c r="B10" s="35" t="s">
        <v>124</v>
      </c>
      <c r="C10" s="52"/>
      <c r="D10" s="35"/>
      <c r="E10" s="35"/>
      <c r="F10" s="35"/>
      <c r="G10" s="35"/>
      <c r="H10" s="35"/>
      <c r="I10" s="35"/>
      <c r="J10" s="35"/>
      <c r="K10" s="35"/>
    </row>
    <row r="11" spans="1:15" ht="13.9" customHeight="1" x14ac:dyDescent="0.25">
      <c r="B11" s="82" t="s">
        <v>104</v>
      </c>
      <c r="D11" s="22">
        <v>1</v>
      </c>
      <c r="E11" s="22" t="s">
        <v>8</v>
      </c>
      <c r="F11" s="99">
        <f>F120</f>
        <v>6360698</v>
      </c>
      <c r="G11" s="14"/>
      <c r="H11" s="10"/>
      <c r="I11" s="14"/>
      <c r="J11" s="18">
        <v>9648049</v>
      </c>
      <c r="K11" s="1"/>
      <c r="N11" s="53"/>
      <c r="O11" s="53"/>
    </row>
    <row r="12" spans="1:15" ht="13.9" customHeight="1" x14ac:dyDescent="0.25">
      <c r="B12" s="206" t="s">
        <v>31</v>
      </c>
      <c r="C12" s="206"/>
      <c r="D12" s="22"/>
      <c r="E12" s="22"/>
      <c r="F12" s="69">
        <f>F11</f>
        <v>6360698</v>
      </c>
      <c r="G12" s="37"/>
      <c r="H12" s="10"/>
      <c r="I12" s="14"/>
      <c r="J12" s="69">
        <f>SUM(J11)</f>
        <v>9648049</v>
      </c>
      <c r="K12" s="1"/>
      <c r="N12" s="53"/>
      <c r="O12" s="53"/>
    </row>
    <row r="13" spans="1:15" ht="13.9" customHeight="1" x14ac:dyDescent="0.25">
      <c r="B13" s="9"/>
      <c r="D13" s="22"/>
      <c r="E13" s="22"/>
      <c r="F13" s="56"/>
      <c r="G13" s="37"/>
      <c r="H13" s="10"/>
      <c r="I13" s="14"/>
      <c r="J13" s="18"/>
      <c r="K13" s="1"/>
      <c r="N13" s="53"/>
      <c r="O13" s="53"/>
    </row>
    <row r="14" spans="1:15" ht="13.9" customHeight="1" x14ac:dyDescent="0.25">
      <c r="B14" s="9"/>
      <c r="D14" s="22"/>
      <c r="E14" s="17"/>
      <c r="F14" s="56"/>
      <c r="G14" s="37"/>
      <c r="H14" s="10"/>
      <c r="I14" s="14"/>
      <c r="J14" s="18"/>
      <c r="K14" s="1"/>
      <c r="N14" s="53"/>
      <c r="O14" s="53"/>
    </row>
    <row r="15" spans="1:15" ht="13.9" customHeight="1" x14ac:dyDescent="0.25">
      <c r="B15" s="35" t="s">
        <v>21</v>
      </c>
      <c r="D15" s="22"/>
      <c r="E15" s="17"/>
      <c r="F15" s="56"/>
      <c r="G15" s="37"/>
      <c r="H15" s="10"/>
      <c r="I15" s="14"/>
      <c r="J15" s="18"/>
      <c r="K15" s="1"/>
      <c r="N15" s="53"/>
      <c r="O15" s="53"/>
    </row>
    <row r="16" spans="1:15" s="68" customFormat="1" ht="13.9" customHeight="1" x14ac:dyDescent="0.25">
      <c r="A16" s="29"/>
      <c r="B16" s="35"/>
      <c r="C16" s="6"/>
      <c r="D16" s="67"/>
      <c r="E16" s="17"/>
      <c r="F16" s="56"/>
      <c r="G16" s="61"/>
      <c r="H16" s="10"/>
      <c r="I16" s="14"/>
      <c r="J16" s="18"/>
      <c r="K16" s="1"/>
      <c r="N16" s="53"/>
      <c r="O16" s="53"/>
    </row>
    <row r="17" spans="1:17" s="68" customFormat="1" ht="13.9" customHeight="1" x14ac:dyDescent="0.25">
      <c r="A17" s="29"/>
      <c r="B17" s="35" t="s">
        <v>105</v>
      </c>
      <c r="C17" s="6"/>
      <c r="D17" s="67"/>
      <c r="E17" s="17"/>
      <c r="F17" s="75" t="s">
        <v>8</v>
      </c>
      <c r="G17" s="62"/>
      <c r="H17" s="57"/>
      <c r="I17" s="57"/>
      <c r="J17" s="68" t="s">
        <v>8</v>
      </c>
      <c r="K17" s="1"/>
      <c r="N17" s="53"/>
      <c r="O17" s="53"/>
    </row>
    <row r="18" spans="1:17" s="68" customFormat="1" ht="13.9" customHeight="1" x14ac:dyDescent="0.25">
      <c r="A18" s="29"/>
      <c r="B18" s="82" t="s">
        <v>106</v>
      </c>
      <c r="C18" s="6"/>
      <c r="D18" s="67">
        <v>2</v>
      </c>
      <c r="E18" s="17"/>
      <c r="F18" s="97">
        <f>F126</f>
        <v>7650384</v>
      </c>
      <c r="G18" s="62"/>
      <c r="H18" s="57"/>
      <c r="I18" s="57"/>
      <c r="J18" s="167">
        <v>11425001</v>
      </c>
      <c r="K18" s="1"/>
      <c r="N18" s="53"/>
      <c r="O18" s="53"/>
    </row>
    <row r="19" spans="1:17" s="68" customFormat="1" ht="13.9" customHeight="1" x14ac:dyDescent="0.25">
      <c r="A19" s="29"/>
      <c r="B19" s="82" t="s">
        <v>107</v>
      </c>
      <c r="C19" s="6"/>
      <c r="D19" s="67">
        <v>3</v>
      </c>
      <c r="E19" s="17"/>
      <c r="F19" s="18">
        <f>F131</f>
        <v>70738</v>
      </c>
      <c r="G19" s="62"/>
      <c r="H19" s="57"/>
      <c r="I19" s="57"/>
      <c r="J19" s="167">
        <v>30239</v>
      </c>
      <c r="K19" s="1"/>
      <c r="N19" s="53"/>
      <c r="O19" s="53"/>
    </row>
    <row r="20" spans="1:17" s="68" customFormat="1" ht="13.9" customHeight="1" x14ac:dyDescent="0.25">
      <c r="A20" s="29"/>
      <c r="B20" s="82" t="s">
        <v>58</v>
      </c>
      <c r="C20" s="6"/>
      <c r="D20" s="67">
        <v>4</v>
      </c>
      <c r="E20" s="17"/>
      <c r="F20" s="18">
        <f>F144</f>
        <v>425358</v>
      </c>
      <c r="G20" s="62"/>
      <c r="H20" s="57"/>
      <c r="I20" s="57"/>
      <c r="J20" s="167">
        <v>521013</v>
      </c>
      <c r="K20" s="1"/>
      <c r="N20" s="53"/>
      <c r="O20" s="53"/>
    </row>
    <row r="21" spans="1:17" s="68" customFormat="1" ht="13.9" customHeight="1" x14ac:dyDescent="0.25">
      <c r="A21" s="29"/>
      <c r="B21" s="206" t="s">
        <v>108</v>
      </c>
      <c r="C21" s="206"/>
      <c r="D21" s="67"/>
      <c r="E21" s="17"/>
      <c r="F21" s="69">
        <f>SUM(F18:F20)</f>
        <v>8146480</v>
      </c>
      <c r="G21" s="62"/>
      <c r="H21" s="57"/>
      <c r="I21" s="57"/>
      <c r="J21" s="69">
        <f>SUM(J18:J20)</f>
        <v>11976253</v>
      </c>
      <c r="K21" s="1"/>
      <c r="N21" s="53"/>
      <c r="O21" s="53"/>
    </row>
    <row r="22" spans="1:17" s="68" customFormat="1" ht="13.9" customHeight="1" x14ac:dyDescent="0.25">
      <c r="A22" s="29"/>
      <c r="B22" s="66"/>
      <c r="C22" s="6"/>
      <c r="D22" s="67"/>
      <c r="E22" s="17"/>
      <c r="F22" s="57"/>
      <c r="G22" s="62"/>
      <c r="H22" s="57"/>
      <c r="I22" s="57"/>
      <c r="J22" s="57"/>
      <c r="K22" s="1"/>
      <c r="N22" s="53"/>
      <c r="O22" s="53"/>
    </row>
    <row r="23" spans="1:17" s="68" customFormat="1" ht="13.9" customHeight="1" x14ac:dyDescent="0.25">
      <c r="A23" s="29"/>
      <c r="B23" s="70"/>
      <c r="C23" s="70"/>
      <c r="D23" s="67"/>
      <c r="E23" s="17"/>
      <c r="F23" s="57"/>
      <c r="G23" s="62"/>
      <c r="H23" s="57"/>
      <c r="I23" s="57"/>
      <c r="J23" s="57"/>
      <c r="K23" s="1"/>
      <c r="N23" s="53"/>
      <c r="O23" s="53"/>
    </row>
    <row r="24" spans="1:17" s="68" customFormat="1" ht="13.9" customHeight="1" x14ac:dyDescent="0.25">
      <c r="A24" s="29"/>
      <c r="B24" s="66" t="s">
        <v>30</v>
      </c>
      <c r="C24" s="6"/>
      <c r="D24" s="67"/>
      <c r="E24" s="17"/>
      <c r="F24" s="57">
        <f>F12-F21</f>
        <v>-1785782</v>
      </c>
      <c r="G24" s="62"/>
      <c r="H24" s="57"/>
      <c r="I24" s="57"/>
      <c r="J24" s="168">
        <f>J12-J21</f>
        <v>-2328204</v>
      </c>
      <c r="K24" s="1"/>
      <c r="N24" s="53"/>
      <c r="O24" s="53"/>
    </row>
    <row r="25" spans="1:17" s="68" customFormat="1" ht="13.9" customHeight="1" x14ac:dyDescent="0.25">
      <c r="A25" s="29"/>
      <c r="B25" s="66"/>
      <c r="C25" s="6"/>
      <c r="D25" s="67"/>
      <c r="E25" s="17"/>
      <c r="F25" s="57"/>
      <c r="G25" s="62"/>
      <c r="H25" s="57"/>
      <c r="I25" s="57"/>
      <c r="J25" s="57"/>
      <c r="K25" s="1"/>
      <c r="N25" s="53"/>
      <c r="O25" s="53"/>
    </row>
    <row r="26" spans="1:17" s="74" customFormat="1" ht="13.9" customHeight="1" x14ac:dyDescent="0.25">
      <c r="A26" s="29"/>
      <c r="B26" s="82"/>
      <c r="C26" s="6"/>
      <c r="D26" s="83"/>
      <c r="E26" s="17"/>
      <c r="F26" s="57"/>
      <c r="G26" s="62"/>
      <c r="H26" s="57"/>
      <c r="I26" s="57"/>
      <c r="J26" s="57"/>
      <c r="K26" s="1"/>
      <c r="N26" s="53"/>
      <c r="O26" s="53"/>
    </row>
    <row r="27" spans="1:17" s="68" customFormat="1" ht="13.9" customHeight="1" x14ac:dyDescent="0.25">
      <c r="A27" s="29"/>
      <c r="B27" s="35" t="s">
        <v>27</v>
      </c>
      <c r="C27" s="6"/>
      <c r="D27" s="67"/>
      <c r="E27" s="17"/>
      <c r="F27" s="57"/>
      <c r="G27" s="62"/>
      <c r="H27" s="57"/>
      <c r="I27" s="57"/>
      <c r="J27" s="57"/>
      <c r="K27" s="1"/>
      <c r="N27" s="53"/>
      <c r="O27" s="53"/>
    </row>
    <row r="28" spans="1:17" ht="13.9" customHeight="1" x14ac:dyDescent="0.25">
      <c r="B28" s="82" t="s">
        <v>28</v>
      </c>
      <c r="D28" s="67">
        <v>5</v>
      </c>
      <c r="E28" s="17"/>
      <c r="F28" s="57">
        <f>F148</f>
        <v>67565</v>
      </c>
      <c r="G28" s="58"/>
      <c r="H28" s="57"/>
      <c r="I28" s="57"/>
      <c r="J28" s="57">
        <v>129290</v>
      </c>
      <c r="K28" s="1"/>
      <c r="N28" s="53"/>
      <c r="O28" s="53"/>
    </row>
    <row r="29" spans="1:17" ht="13.9" customHeight="1" thickBot="1" x14ac:dyDescent="0.3">
      <c r="B29" s="66" t="s">
        <v>29</v>
      </c>
      <c r="D29" s="67" t="s">
        <v>8</v>
      </c>
      <c r="E29" s="17"/>
      <c r="F29" s="60">
        <f>-F153</f>
        <v>-16742</v>
      </c>
      <c r="G29" s="62"/>
      <c r="H29" s="60"/>
      <c r="I29" s="59"/>
      <c r="J29" s="59">
        <v>-28707</v>
      </c>
      <c r="K29" s="1"/>
      <c r="N29" s="53"/>
      <c r="O29" s="53"/>
    </row>
    <row r="30" spans="1:17" ht="13.9" customHeight="1" x14ac:dyDescent="0.25">
      <c r="B30" s="206" t="str">
        <f>B27</f>
        <v>Fjármunatekjur og fjármagnsgjöld</v>
      </c>
      <c r="C30" s="206"/>
      <c r="D30" s="9"/>
      <c r="E30" s="22"/>
      <c r="F30" s="69">
        <f>SUM(F28:F29)</f>
        <v>50823</v>
      </c>
      <c r="G30" s="58"/>
      <c r="H30" s="58"/>
      <c r="I30" s="58"/>
      <c r="J30" s="69">
        <f>SUM(J28:J29)</f>
        <v>100583</v>
      </c>
      <c r="K30" s="9"/>
      <c r="N30" s="96"/>
      <c r="O30" s="7"/>
      <c r="Q30" s="57"/>
    </row>
    <row r="31" spans="1:17" s="74" customFormat="1" ht="13.9" customHeight="1" x14ac:dyDescent="0.25">
      <c r="A31" s="29"/>
      <c r="B31" s="82"/>
      <c r="C31" s="82"/>
      <c r="D31" s="82"/>
      <c r="E31" s="83"/>
      <c r="F31" s="86"/>
      <c r="G31" s="62"/>
      <c r="H31" s="62"/>
      <c r="I31" s="62"/>
      <c r="J31" s="86"/>
      <c r="K31" s="82"/>
      <c r="N31" s="96"/>
      <c r="O31" s="7"/>
      <c r="Q31" s="57"/>
    </row>
    <row r="32" spans="1:17" s="74" customFormat="1" ht="13.9" customHeight="1" x14ac:dyDescent="0.25">
      <c r="A32" s="29"/>
      <c r="B32" s="82" t="s">
        <v>109</v>
      </c>
      <c r="C32" s="82"/>
      <c r="D32" s="82"/>
      <c r="E32" s="83"/>
      <c r="F32" s="86">
        <f>F24+F30</f>
        <v>-1734959</v>
      </c>
      <c r="G32" s="62"/>
      <c r="H32" s="62"/>
      <c r="I32" s="62"/>
      <c r="J32" s="86">
        <f>J24+J30</f>
        <v>-2227621</v>
      </c>
      <c r="K32" s="82"/>
      <c r="N32" s="96"/>
      <c r="O32" s="7"/>
      <c r="Q32" s="57"/>
    </row>
    <row r="33" spans="1:17" ht="13.9" customHeight="1" x14ac:dyDescent="0.25">
      <c r="B33" s="9"/>
      <c r="C33" s="54"/>
      <c r="D33" s="9"/>
      <c r="E33" s="17"/>
      <c r="F33" s="56"/>
      <c r="G33" s="37"/>
      <c r="H33" s="10"/>
      <c r="I33" s="14"/>
      <c r="J33" s="18"/>
      <c r="K33" s="9"/>
      <c r="Q33" s="57"/>
    </row>
    <row r="34" spans="1:17" ht="13.9" customHeight="1" x14ac:dyDescent="0.25">
      <c r="B34" s="71" t="s">
        <v>32</v>
      </c>
      <c r="C34" s="54"/>
      <c r="D34" s="9"/>
      <c r="E34" s="17"/>
      <c r="F34" s="51">
        <f>F32</f>
        <v>-1734959</v>
      </c>
      <c r="G34" s="37"/>
      <c r="H34" s="10"/>
      <c r="I34" s="14"/>
      <c r="J34" s="51">
        <f>J32</f>
        <v>-2227621</v>
      </c>
      <c r="K34" s="9"/>
      <c r="N34" s="96">
        <f>SUM(aðalbók!G2:G22)</f>
        <v>1734959</v>
      </c>
    </row>
    <row r="35" spans="1:17" ht="13.9" customHeight="1" x14ac:dyDescent="0.25">
      <c r="B35" s="9"/>
      <c r="C35" s="54"/>
      <c r="D35" s="9"/>
      <c r="E35" s="17"/>
      <c r="F35" s="56"/>
      <c r="G35" s="37"/>
      <c r="H35" s="10"/>
      <c r="I35" s="14"/>
      <c r="J35" s="18"/>
      <c r="K35" s="9"/>
      <c r="L35" s="74" t="s">
        <v>8</v>
      </c>
      <c r="N35" s="96">
        <f>N34+F34</f>
        <v>0</v>
      </c>
    </row>
    <row r="36" spans="1:17" s="74" customFormat="1" ht="13.9" customHeight="1" x14ac:dyDescent="0.25">
      <c r="A36" s="29"/>
      <c r="B36" s="77"/>
      <c r="C36" s="54"/>
      <c r="D36" s="77"/>
      <c r="E36" s="17"/>
      <c r="F36" s="56"/>
      <c r="G36" s="61"/>
      <c r="H36" s="10"/>
      <c r="I36" s="14"/>
      <c r="J36" s="18"/>
      <c r="K36" s="77"/>
      <c r="N36" s="3"/>
    </row>
    <row r="37" spans="1:17" s="74" customFormat="1" ht="13.9" customHeight="1" x14ac:dyDescent="0.25">
      <c r="A37" s="29"/>
      <c r="B37" s="80"/>
      <c r="C37" s="54"/>
      <c r="D37" s="80"/>
      <c r="E37" s="17"/>
      <c r="F37" s="56"/>
      <c r="G37" s="61"/>
      <c r="H37" s="10"/>
      <c r="I37" s="14"/>
      <c r="J37" s="18"/>
      <c r="K37" s="80"/>
      <c r="N37" s="3"/>
    </row>
    <row r="38" spans="1:17" s="74" customFormat="1" ht="13.9" customHeight="1" x14ac:dyDescent="0.25">
      <c r="A38" s="29"/>
      <c r="B38" s="82"/>
      <c r="C38" s="54"/>
      <c r="D38" s="82"/>
      <c r="E38" s="17"/>
      <c r="F38" s="56"/>
      <c r="G38" s="61"/>
      <c r="H38" s="10"/>
      <c r="I38" s="14"/>
      <c r="J38" s="18"/>
      <c r="K38" s="82"/>
      <c r="N38" s="3"/>
    </row>
    <row r="39" spans="1:17" s="74" customFormat="1" ht="13.9" customHeight="1" x14ac:dyDescent="0.25">
      <c r="A39" s="29"/>
      <c r="B39" s="82"/>
      <c r="C39" s="54"/>
      <c r="D39" s="82"/>
      <c r="E39" s="17"/>
      <c r="F39" s="56"/>
      <c r="G39" s="61"/>
      <c r="H39" s="10"/>
      <c r="I39" s="14"/>
      <c r="J39" s="18"/>
      <c r="K39" s="82"/>
      <c r="N39" s="3"/>
    </row>
    <row r="40" spans="1:17" s="74" customFormat="1" ht="13.9" customHeight="1" x14ac:dyDescent="0.25">
      <c r="A40" s="29"/>
      <c r="B40" s="82"/>
      <c r="C40" s="54"/>
      <c r="D40" s="82"/>
      <c r="E40" s="17"/>
      <c r="F40" s="56"/>
      <c r="G40" s="61"/>
      <c r="H40" s="10"/>
      <c r="I40" s="14"/>
      <c r="J40" s="18"/>
      <c r="K40" s="82"/>
      <c r="N40" s="3"/>
    </row>
    <row r="41" spans="1:17" s="74" customFormat="1" ht="13.9" customHeight="1" x14ac:dyDescent="0.25">
      <c r="A41" s="29"/>
      <c r="B41" s="82"/>
      <c r="C41" s="54"/>
      <c r="D41" s="82"/>
      <c r="E41" s="17"/>
      <c r="F41" s="56"/>
      <c r="G41" s="61"/>
      <c r="H41" s="10"/>
      <c r="I41" s="14"/>
      <c r="J41" s="18"/>
      <c r="K41" s="82"/>
      <c r="N41" s="3"/>
    </row>
    <row r="42" spans="1:17" s="74" customFormat="1" ht="13.9" customHeight="1" x14ac:dyDescent="0.25">
      <c r="A42" s="29"/>
      <c r="B42" s="82"/>
      <c r="C42" s="54"/>
      <c r="D42" s="82"/>
      <c r="E42" s="17"/>
      <c r="F42" s="56"/>
      <c r="G42" s="61"/>
      <c r="H42" s="10"/>
      <c r="I42" s="14"/>
      <c r="J42" s="18"/>
      <c r="K42" s="82"/>
      <c r="N42" s="3"/>
    </row>
    <row r="43" spans="1:17" s="74" customFormat="1" ht="13.9" customHeight="1" x14ac:dyDescent="0.25">
      <c r="A43" s="29"/>
      <c r="B43" s="82"/>
      <c r="C43" s="54"/>
      <c r="D43" s="82"/>
      <c r="E43" s="17"/>
      <c r="F43" s="56"/>
      <c r="G43" s="61"/>
      <c r="H43" s="10"/>
      <c r="I43" s="14"/>
      <c r="J43" s="18"/>
      <c r="K43" s="82"/>
      <c r="N43" s="3"/>
    </row>
    <row r="44" spans="1:17" s="74" customFormat="1" ht="13.9" customHeight="1" x14ac:dyDescent="0.25">
      <c r="A44" s="29"/>
      <c r="B44" s="82"/>
      <c r="C44" s="54"/>
      <c r="D44" s="82"/>
      <c r="E44" s="17"/>
      <c r="F44" s="56"/>
      <c r="G44" s="61"/>
      <c r="H44" s="10"/>
      <c r="I44" s="14"/>
      <c r="J44" s="18"/>
      <c r="K44" s="82"/>
      <c r="N44" s="3"/>
    </row>
    <row r="45" spans="1:17" s="74" customFormat="1" ht="13.9" customHeight="1" x14ac:dyDescent="0.25">
      <c r="A45" s="29"/>
      <c r="B45" s="82"/>
      <c r="C45" s="54"/>
      <c r="D45" s="82"/>
      <c r="E45" s="17"/>
      <c r="F45" s="56"/>
      <c r="G45" s="61"/>
      <c r="H45" s="10"/>
      <c r="I45" s="14"/>
      <c r="J45" s="18"/>
      <c r="K45" s="82"/>
      <c r="N45" s="3"/>
    </row>
    <row r="46" spans="1:17" s="74" customFormat="1" ht="13.9" customHeight="1" x14ac:dyDescent="0.25">
      <c r="A46" s="29"/>
      <c r="B46" s="82"/>
      <c r="C46" s="54"/>
      <c r="D46" s="82"/>
      <c r="E46" s="17"/>
      <c r="F46" s="56"/>
      <c r="G46" s="61"/>
      <c r="H46" s="10"/>
      <c r="I46" s="14"/>
      <c r="J46" s="18"/>
      <c r="K46" s="82"/>
      <c r="N46" s="3"/>
    </row>
    <row r="47" spans="1:17" s="74" customFormat="1" ht="13.9" customHeight="1" x14ac:dyDescent="0.25">
      <c r="A47" s="29"/>
      <c r="B47" s="82"/>
      <c r="C47" s="54"/>
      <c r="D47" s="82"/>
      <c r="E47" s="17"/>
      <c r="F47" s="56"/>
      <c r="G47" s="61"/>
      <c r="H47" s="10"/>
      <c r="I47" s="14"/>
      <c r="J47" s="18"/>
      <c r="K47" s="82"/>
      <c r="N47" s="3"/>
    </row>
    <row r="48" spans="1:17" s="74" customFormat="1" ht="13.9" customHeight="1" x14ac:dyDescent="0.25">
      <c r="A48" s="29"/>
      <c r="B48" s="82"/>
      <c r="C48" s="54"/>
      <c r="D48" s="82"/>
      <c r="E48" s="17"/>
      <c r="F48" s="56"/>
      <c r="G48" s="61"/>
      <c r="H48" s="10"/>
      <c r="I48" s="14"/>
      <c r="J48" s="18"/>
      <c r="K48" s="82"/>
      <c r="N48" s="3"/>
    </row>
    <row r="49" spans="1:14" s="74" customFormat="1" ht="13.9" customHeight="1" x14ac:dyDescent="0.25">
      <c r="A49" s="29"/>
      <c r="B49" s="82"/>
      <c r="C49" s="54"/>
      <c r="D49" s="82"/>
      <c r="E49" s="17"/>
      <c r="F49" s="56"/>
      <c r="G49" s="61"/>
      <c r="H49" s="10"/>
      <c r="I49" s="14"/>
      <c r="J49" s="18"/>
      <c r="K49" s="82"/>
      <c r="N49" s="3"/>
    </row>
    <row r="50" spans="1:14" s="74" customFormat="1" ht="13.9" customHeight="1" x14ac:dyDescent="0.25">
      <c r="A50" s="29"/>
      <c r="B50" s="82"/>
      <c r="C50" s="54"/>
      <c r="D50" s="82"/>
      <c r="E50" s="17"/>
      <c r="F50" s="56"/>
      <c r="G50" s="61"/>
      <c r="H50" s="10"/>
      <c r="I50" s="14"/>
      <c r="J50" s="18"/>
      <c r="K50" s="82"/>
      <c r="N50" s="3"/>
    </row>
    <row r="51" spans="1:14" s="74" customFormat="1" ht="13.9" customHeight="1" x14ac:dyDescent="0.25">
      <c r="A51" s="29"/>
      <c r="B51" s="82"/>
      <c r="C51" s="54"/>
      <c r="D51" s="82"/>
      <c r="E51" s="17"/>
      <c r="F51" s="56"/>
      <c r="G51" s="61"/>
      <c r="H51" s="10"/>
      <c r="I51" s="14"/>
      <c r="J51" s="18"/>
      <c r="K51" s="82"/>
      <c r="N51" s="3"/>
    </row>
    <row r="52" spans="1:14" s="74" customFormat="1" ht="13.9" customHeight="1" x14ac:dyDescent="0.25">
      <c r="A52" s="29"/>
      <c r="B52" s="77"/>
      <c r="C52" s="54"/>
      <c r="D52" s="77"/>
      <c r="E52" s="17"/>
      <c r="F52" s="56"/>
      <c r="G52" s="61"/>
      <c r="H52" s="10"/>
      <c r="I52" s="14"/>
      <c r="J52" s="18"/>
      <c r="K52" s="77"/>
      <c r="N52" s="3"/>
    </row>
    <row r="53" spans="1:14" s="74" customFormat="1" ht="13.9" customHeight="1" x14ac:dyDescent="0.25">
      <c r="A53" s="29"/>
      <c r="B53" s="77"/>
      <c r="C53" s="54"/>
      <c r="D53" s="77"/>
      <c r="E53" s="17"/>
      <c r="F53" s="56"/>
      <c r="G53" s="61"/>
      <c r="H53" s="10"/>
      <c r="I53" s="14"/>
      <c r="J53" s="18"/>
      <c r="K53" s="77"/>
      <c r="N53" s="3"/>
    </row>
    <row r="54" spans="1:14" s="74" customFormat="1" ht="13.9" customHeight="1" x14ac:dyDescent="0.25">
      <c r="A54" s="29"/>
      <c r="B54" s="77"/>
      <c r="C54" s="54"/>
      <c r="D54" s="77"/>
      <c r="E54" s="17"/>
      <c r="F54" s="56"/>
      <c r="G54" s="61"/>
      <c r="H54" s="10"/>
      <c r="I54" s="14"/>
      <c r="J54" s="18"/>
      <c r="K54" s="77"/>
      <c r="N54" s="3"/>
    </row>
    <row r="55" spans="1:14" s="74" customFormat="1" ht="13.9" customHeight="1" x14ac:dyDescent="0.25">
      <c r="A55" s="29"/>
      <c r="B55" s="77"/>
      <c r="C55" s="54"/>
      <c r="D55" s="77"/>
      <c r="E55" s="17"/>
      <c r="F55" s="56"/>
      <c r="G55" s="61"/>
      <c r="H55" s="10"/>
      <c r="I55" s="14"/>
      <c r="J55" s="18"/>
      <c r="K55" s="77"/>
      <c r="N55" s="3"/>
    </row>
    <row r="56" spans="1:14" ht="10.9" customHeight="1" x14ac:dyDescent="0.25">
      <c r="A56" s="3" t="s">
        <v>8</v>
      </c>
      <c r="B56" s="207"/>
      <c r="C56" s="207"/>
      <c r="D56" s="207"/>
      <c r="E56" s="207"/>
      <c r="F56" s="207"/>
      <c r="G56" s="207"/>
      <c r="H56" s="207"/>
      <c r="I56" s="207"/>
      <c r="J56" s="207"/>
      <c r="K56" s="207"/>
      <c r="L56" s="68" t="s">
        <v>8</v>
      </c>
    </row>
    <row r="57" spans="1:14" ht="26.45" customHeight="1" x14ac:dyDescent="0.25">
      <c r="B57" s="204" t="s">
        <v>440</v>
      </c>
      <c r="C57" s="205"/>
      <c r="D57" s="205"/>
      <c r="E57" s="205"/>
      <c r="F57" s="205"/>
      <c r="G57" s="205"/>
      <c r="H57" s="205"/>
      <c r="I57" s="205"/>
      <c r="J57" s="205"/>
      <c r="K57" s="205"/>
    </row>
    <row r="58" spans="1:14" ht="10.9" customHeight="1" x14ac:dyDescent="0.25">
      <c r="B58" s="23"/>
      <c r="C58" s="55"/>
      <c r="D58" s="2"/>
      <c r="E58" s="10"/>
      <c r="F58" s="19"/>
      <c r="G58" s="20"/>
      <c r="H58" s="20"/>
      <c r="I58" s="20"/>
      <c r="J58" s="19"/>
      <c r="K58" s="1"/>
    </row>
    <row r="59" spans="1:14" ht="10.9" customHeight="1" x14ac:dyDescent="0.25">
      <c r="B59" s="207"/>
      <c r="C59" s="207"/>
      <c r="D59" s="207"/>
      <c r="E59" s="207"/>
      <c r="F59" s="207"/>
      <c r="G59" s="207"/>
      <c r="H59" s="207"/>
      <c r="I59" s="207"/>
      <c r="J59" s="207"/>
      <c r="K59" s="207"/>
    </row>
    <row r="60" spans="1:14" ht="10.9" customHeight="1" x14ac:dyDescent="0.25">
      <c r="B60" s="207"/>
      <c r="C60" s="207"/>
      <c r="D60" s="207"/>
      <c r="E60" s="207"/>
      <c r="F60" s="207"/>
      <c r="G60" s="207"/>
      <c r="H60" s="207"/>
      <c r="I60" s="207"/>
      <c r="J60" s="207"/>
      <c r="K60" s="207"/>
    </row>
    <row r="61" spans="1:14" ht="10.9" customHeight="1" x14ac:dyDescent="0.25">
      <c r="B61" s="209"/>
      <c r="C61" s="209"/>
      <c r="D61" s="209"/>
      <c r="E61" s="209"/>
      <c r="F61" s="209"/>
      <c r="G61" s="209"/>
      <c r="H61" s="209"/>
      <c r="I61" s="209"/>
      <c r="J61" s="209"/>
      <c r="K61" s="209"/>
    </row>
    <row r="62" spans="1:14" ht="19.149999999999999" customHeight="1" x14ac:dyDescent="0.25">
      <c r="B62" s="210" t="s">
        <v>8</v>
      </c>
      <c r="C62" s="210"/>
      <c r="D62" s="210"/>
      <c r="E62" s="210"/>
      <c r="F62" s="210"/>
      <c r="G62" s="210"/>
      <c r="H62" s="210"/>
      <c r="I62" s="210"/>
      <c r="J62" s="210"/>
      <c r="K62" s="210"/>
    </row>
    <row r="63" spans="1:14" ht="19.899999999999999" customHeight="1" x14ac:dyDescent="0.25">
      <c r="B63" s="15" t="s">
        <v>12</v>
      </c>
      <c r="D63" s="28" t="s">
        <v>19</v>
      </c>
      <c r="E63" s="17"/>
      <c r="F63" s="76">
        <v>43465</v>
      </c>
      <c r="G63" s="13"/>
      <c r="H63" s="12" t="s">
        <v>2</v>
      </c>
      <c r="I63" s="13"/>
      <c r="J63" s="76">
        <v>43100</v>
      </c>
      <c r="K63" s="9"/>
    </row>
    <row r="64" spans="1:14" ht="10.9" customHeight="1" x14ac:dyDescent="0.25">
      <c r="B64" s="207"/>
      <c r="C64" s="207"/>
      <c r="D64" s="9"/>
      <c r="E64" s="207"/>
      <c r="F64" s="207"/>
      <c r="G64" s="207"/>
      <c r="H64" s="207"/>
      <c r="I64" s="207"/>
      <c r="J64" s="207"/>
      <c r="K64" s="9"/>
    </row>
    <row r="65" spans="1:15" ht="13.15" customHeight="1" x14ac:dyDescent="0.25">
      <c r="B65" s="207"/>
      <c r="C65" s="207"/>
      <c r="D65" s="207"/>
      <c r="E65" s="207"/>
      <c r="F65" s="207"/>
      <c r="G65" s="207"/>
      <c r="H65" s="207"/>
      <c r="I65" s="207"/>
      <c r="J65" s="207"/>
      <c r="K65" s="207"/>
    </row>
    <row r="66" spans="1:15" ht="13.15" customHeight="1" x14ac:dyDescent="0.25">
      <c r="B66" s="208" t="s">
        <v>3</v>
      </c>
      <c r="C66" s="208"/>
      <c r="D66" s="208"/>
      <c r="E66" s="208"/>
      <c r="F66" s="208"/>
      <c r="G66" s="208"/>
      <c r="H66" s="208"/>
      <c r="I66" s="208"/>
      <c r="J66" s="208"/>
      <c r="K66" s="208"/>
    </row>
    <row r="67" spans="1:15" s="74" customFormat="1" ht="13.15" customHeight="1" x14ac:dyDescent="0.25">
      <c r="A67" s="29"/>
      <c r="B67" s="189" t="s">
        <v>189</v>
      </c>
      <c r="C67" s="6"/>
      <c r="D67" s="191" t="s">
        <v>8</v>
      </c>
      <c r="E67" s="17"/>
      <c r="F67" s="171">
        <f>aðalbók!G27</f>
        <v>0</v>
      </c>
      <c r="G67" s="14"/>
      <c r="H67" s="10"/>
      <c r="I67" s="14"/>
      <c r="J67" s="171">
        <v>150000</v>
      </c>
      <c r="K67" s="190"/>
      <c r="N67" s="3"/>
    </row>
    <row r="68" spans="1:15" ht="13.15" customHeight="1" x14ac:dyDescent="0.25">
      <c r="B68" s="66" t="s">
        <v>33</v>
      </c>
      <c r="D68" s="22">
        <v>7</v>
      </c>
      <c r="E68" s="17"/>
      <c r="F68" s="18">
        <f>F161</f>
        <v>10679966</v>
      </c>
      <c r="G68" s="14"/>
      <c r="H68" s="10"/>
      <c r="I68" s="14"/>
      <c r="J68" s="18">
        <v>12086319</v>
      </c>
      <c r="K68" s="1"/>
      <c r="N68" s="53"/>
      <c r="O68" s="53"/>
    </row>
    <row r="69" spans="1:15" ht="13.15" customHeight="1" x14ac:dyDescent="0.25">
      <c r="B69" s="206" t="s">
        <v>34</v>
      </c>
      <c r="C69" s="206"/>
      <c r="D69" s="22"/>
      <c r="E69" s="38"/>
      <c r="F69" s="39">
        <f>SUM(F67:F68)</f>
        <v>10679966</v>
      </c>
      <c r="G69" s="61"/>
      <c r="H69" s="48"/>
      <c r="I69" s="40"/>
      <c r="J69" s="39">
        <f>SUM(J67:J68)</f>
        <v>12236319</v>
      </c>
      <c r="K69" s="1"/>
    </row>
    <row r="70" spans="1:15" ht="13.15" customHeight="1" x14ac:dyDescent="0.25">
      <c r="B70" s="207"/>
      <c r="C70" s="207"/>
      <c r="D70" s="207"/>
      <c r="E70" s="207"/>
      <c r="F70" s="207"/>
      <c r="G70" s="207"/>
      <c r="H70" s="207"/>
      <c r="I70" s="207"/>
      <c r="J70" s="207"/>
      <c r="K70" s="207"/>
    </row>
    <row r="71" spans="1:15" ht="13.15" customHeight="1" x14ac:dyDescent="0.25">
      <c r="B71" s="9"/>
      <c r="C71" s="54"/>
      <c r="D71" s="9"/>
      <c r="E71" s="9"/>
      <c r="F71" s="9"/>
      <c r="G71" s="9"/>
      <c r="H71" s="9"/>
      <c r="I71" s="9"/>
      <c r="J71" s="9"/>
      <c r="K71" s="9"/>
    </row>
    <row r="72" spans="1:15" ht="13.15" customHeight="1" x14ac:dyDescent="0.25">
      <c r="B72" s="9"/>
      <c r="C72" s="54"/>
      <c r="D72" s="9"/>
      <c r="E72" s="9"/>
      <c r="F72" s="9"/>
      <c r="G72" s="9"/>
      <c r="H72" s="9"/>
      <c r="I72" s="9"/>
      <c r="J72" s="9"/>
      <c r="K72" s="9"/>
    </row>
    <row r="73" spans="1:15" ht="16.899999999999999" customHeight="1" thickBot="1" x14ac:dyDescent="0.3">
      <c r="B73" s="15" t="s">
        <v>35</v>
      </c>
      <c r="C73" s="54"/>
      <c r="D73" s="9"/>
      <c r="E73" s="51"/>
      <c r="F73" s="100">
        <f>F69</f>
        <v>10679966</v>
      </c>
      <c r="G73" s="14"/>
      <c r="H73" s="10"/>
      <c r="I73" s="14"/>
      <c r="J73" s="42">
        <f>J69</f>
        <v>12236319</v>
      </c>
      <c r="K73" s="9"/>
    </row>
    <row r="74" spans="1:15" ht="13.15" customHeight="1" thickTop="1" x14ac:dyDescent="0.25">
      <c r="B74" s="21"/>
      <c r="C74" s="54"/>
      <c r="D74" s="9"/>
      <c r="E74" s="9"/>
      <c r="F74" s="9"/>
      <c r="G74" s="9"/>
      <c r="H74" s="9"/>
      <c r="I74" s="9"/>
      <c r="J74" s="9"/>
      <c r="K74" s="9"/>
    </row>
    <row r="75" spans="1:15" ht="13.15" customHeight="1" x14ac:dyDescent="0.25">
      <c r="B75" s="21"/>
      <c r="C75" s="54"/>
      <c r="D75" s="9"/>
      <c r="E75" s="9"/>
      <c r="F75" s="9"/>
      <c r="G75" s="9"/>
      <c r="H75" s="9"/>
      <c r="I75" s="9"/>
      <c r="J75" s="9"/>
      <c r="K75" s="9"/>
    </row>
    <row r="76" spans="1:15" ht="13.15" customHeight="1" x14ac:dyDescent="0.25">
      <c r="B76" s="21"/>
      <c r="C76" s="54"/>
      <c r="D76" s="9"/>
      <c r="E76" s="9"/>
      <c r="F76" s="9"/>
      <c r="G76" s="9"/>
      <c r="H76" s="9"/>
      <c r="I76" s="9"/>
      <c r="J76" s="9"/>
      <c r="K76" s="9"/>
    </row>
    <row r="77" spans="1:15" s="68" customFormat="1" ht="13.15" customHeight="1" x14ac:dyDescent="0.25">
      <c r="A77" s="29"/>
      <c r="B77" s="21"/>
      <c r="C77" s="54"/>
      <c r="D77" s="66"/>
      <c r="E77" s="66"/>
      <c r="F77" s="66"/>
      <c r="G77" s="66"/>
      <c r="H77" s="66"/>
      <c r="I77" s="66"/>
      <c r="J77" s="66"/>
      <c r="K77" s="66"/>
      <c r="N77" s="3"/>
      <c r="O77" s="74"/>
    </row>
    <row r="78" spans="1:15" s="68" customFormat="1" ht="13.15" customHeight="1" x14ac:dyDescent="0.25">
      <c r="A78" s="29"/>
      <c r="B78" s="21"/>
      <c r="C78" s="54"/>
      <c r="D78" s="66"/>
      <c r="E78" s="66"/>
      <c r="F78" s="66"/>
      <c r="G78" s="66"/>
      <c r="H78" s="66"/>
      <c r="I78" s="66"/>
      <c r="J78" s="66"/>
      <c r="K78" s="66"/>
      <c r="N78" s="3"/>
      <c r="O78" s="74"/>
    </row>
    <row r="79" spans="1:15" ht="13.15" customHeight="1" x14ac:dyDescent="0.25">
      <c r="B79" s="21"/>
      <c r="C79" s="54"/>
      <c r="D79" s="9"/>
      <c r="E79" s="9"/>
      <c r="F79" s="9"/>
      <c r="G79" s="9"/>
      <c r="H79" s="9"/>
      <c r="I79" s="9"/>
      <c r="J79" s="9"/>
      <c r="K79" s="9"/>
    </row>
    <row r="80" spans="1:15" ht="13.15" customHeight="1" x14ac:dyDescent="0.25">
      <c r="B80" s="21"/>
      <c r="C80" s="54"/>
      <c r="D80" s="9"/>
      <c r="E80" s="9"/>
      <c r="F80" s="9"/>
      <c r="G80" s="9"/>
      <c r="H80" s="9"/>
      <c r="I80" s="9"/>
      <c r="J80" s="9"/>
      <c r="K80" s="9"/>
    </row>
    <row r="81" spans="1:15" ht="13.15" customHeight="1" x14ac:dyDescent="0.25">
      <c r="B81" s="21"/>
      <c r="C81" s="54"/>
      <c r="D81" s="9"/>
      <c r="E81" s="9"/>
      <c r="F81" s="9"/>
      <c r="G81" s="9"/>
      <c r="H81" s="9"/>
      <c r="I81" s="9"/>
      <c r="J81" s="9"/>
      <c r="K81" s="9"/>
    </row>
    <row r="82" spans="1:15" ht="13.15" customHeight="1" x14ac:dyDescent="0.25">
      <c r="B82" s="21"/>
      <c r="C82" s="54"/>
      <c r="D82" s="9"/>
      <c r="E82" s="9"/>
      <c r="F82" s="9"/>
      <c r="G82" s="9"/>
      <c r="H82" s="9"/>
      <c r="I82" s="9"/>
      <c r="J82" s="9"/>
      <c r="K82" s="9"/>
    </row>
    <row r="83" spans="1:15" ht="13.15" customHeight="1" x14ac:dyDescent="0.25">
      <c r="B83" s="21"/>
      <c r="C83" s="54"/>
      <c r="D83" s="9"/>
      <c r="E83" s="9"/>
      <c r="F83" s="9"/>
      <c r="G83" s="9"/>
      <c r="H83" s="9"/>
      <c r="I83" s="9"/>
      <c r="J83" s="9"/>
      <c r="K83" s="9"/>
    </row>
    <row r="84" spans="1:15" ht="13.15" customHeight="1" x14ac:dyDescent="0.25">
      <c r="B84" s="213" t="s">
        <v>4</v>
      </c>
      <c r="C84" s="213"/>
      <c r="D84" s="213"/>
      <c r="E84" s="213"/>
      <c r="F84" s="213"/>
      <c r="G84" s="213"/>
      <c r="H84" s="213"/>
      <c r="I84" s="213"/>
      <c r="J84" s="213"/>
      <c r="K84" s="213"/>
    </row>
    <row r="85" spans="1:15" s="68" customFormat="1" ht="13.15" customHeight="1" x14ac:dyDescent="0.25">
      <c r="A85" s="29"/>
      <c r="B85" s="66" t="s">
        <v>36</v>
      </c>
      <c r="C85" s="6"/>
      <c r="D85" s="67" t="s">
        <v>8</v>
      </c>
      <c r="E85" s="67" t="s">
        <v>8</v>
      </c>
      <c r="F85" s="18">
        <f>J87</f>
        <v>11625942</v>
      </c>
      <c r="G85" s="14"/>
      <c r="H85" s="10"/>
      <c r="I85" s="14"/>
      <c r="J85" s="169">
        <v>13853563</v>
      </c>
      <c r="K85" s="72"/>
      <c r="N85" s="3"/>
      <c r="O85" s="74"/>
    </row>
    <row r="86" spans="1:15" s="68" customFormat="1" ht="13.15" customHeight="1" x14ac:dyDescent="0.25">
      <c r="A86" s="29"/>
      <c r="B86" s="66" t="s">
        <v>38</v>
      </c>
      <c r="C86" s="6"/>
      <c r="D86" s="67"/>
      <c r="E86" s="67"/>
      <c r="F86" s="18">
        <f>F34</f>
        <v>-1734959</v>
      </c>
      <c r="G86" s="14"/>
      <c r="H86" s="10"/>
      <c r="I86" s="14"/>
      <c r="J86" s="169">
        <v>-2227621</v>
      </c>
      <c r="K86" s="72"/>
      <c r="N86" s="3"/>
      <c r="O86" s="74"/>
    </row>
    <row r="87" spans="1:15" ht="13.15" customHeight="1" x14ac:dyDescent="0.25">
      <c r="B87" s="206" t="s">
        <v>37</v>
      </c>
      <c r="C87" s="206"/>
      <c r="D87" s="67" t="s">
        <v>8</v>
      </c>
      <c r="E87" s="22" t="s">
        <v>8</v>
      </c>
      <c r="F87" s="39">
        <f>SUM(F85:F86)</f>
        <v>9890983</v>
      </c>
      <c r="G87" s="61"/>
      <c r="H87" s="48"/>
      <c r="I87" s="50"/>
      <c r="J87" s="39">
        <f>SUM(J85:J86)</f>
        <v>11625942</v>
      </c>
      <c r="K87" s="1"/>
      <c r="N87" s="53"/>
      <c r="O87" s="53"/>
    </row>
    <row r="88" spans="1:15" ht="13.15" customHeight="1" x14ac:dyDescent="0.25">
      <c r="B88" s="207"/>
      <c r="C88" s="207"/>
      <c r="D88" s="207"/>
      <c r="E88" s="207"/>
      <c r="F88" s="207"/>
      <c r="G88" s="207"/>
      <c r="H88" s="207"/>
      <c r="I88" s="207"/>
      <c r="J88" s="207"/>
      <c r="K88" s="207"/>
    </row>
    <row r="89" spans="1:15" ht="13.15" customHeight="1" x14ac:dyDescent="0.25">
      <c r="B89" s="9"/>
      <c r="C89" s="54"/>
      <c r="D89" s="9"/>
      <c r="E89" s="9"/>
      <c r="F89" s="9"/>
      <c r="G89" s="9"/>
      <c r="H89" s="9"/>
      <c r="I89" s="9"/>
      <c r="J89" s="9"/>
      <c r="K89" s="9"/>
    </row>
    <row r="90" spans="1:15" ht="13.15" customHeight="1" x14ac:dyDescent="0.25">
      <c r="B90" s="213" t="s">
        <v>39</v>
      </c>
      <c r="C90" s="213"/>
      <c r="D90" s="213"/>
      <c r="E90" s="213"/>
      <c r="F90" s="213"/>
      <c r="G90" s="213"/>
      <c r="H90" s="213"/>
      <c r="I90" s="213"/>
      <c r="J90" s="213"/>
      <c r="K90" s="213"/>
    </row>
    <row r="91" spans="1:15" s="68" customFormat="1" ht="13.15" customHeight="1" x14ac:dyDescent="0.25">
      <c r="A91" s="29"/>
      <c r="B91" s="72"/>
      <c r="C91" s="72"/>
      <c r="D91" s="72"/>
      <c r="E91" s="72"/>
      <c r="F91" s="72"/>
      <c r="G91" s="72"/>
      <c r="H91" s="72"/>
      <c r="I91" s="72"/>
      <c r="J91" s="72"/>
      <c r="K91" s="72"/>
      <c r="N91" s="3"/>
      <c r="O91" s="74"/>
    </row>
    <row r="92" spans="1:15" ht="13.15" customHeight="1" x14ac:dyDescent="0.25">
      <c r="B92" s="212" t="s">
        <v>24</v>
      </c>
      <c r="C92" s="212"/>
      <c r="D92" s="212"/>
      <c r="E92" s="212"/>
      <c r="F92" s="212"/>
      <c r="G92" s="212"/>
      <c r="H92" s="212"/>
      <c r="I92" s="212"/>
      <c r="J92" s="212"/>
      <c r="K92" s="212"/>
    </row>
    <row r="93" spans="1:15" ht="13.15" customHeight="1" x14ac:dyDescent="0.25">
      <c r="B93" s="63" t="s">
        <v>25</v>
      </c>
      <c r="D93" s="73">
        <v>8</v>
      </c>
      <c r="E93" s="22" t="s">
        <v>8</v>
      </c>
      <c r="F93" s="18">
        <f>F165</f>
        <v>788983</v>
      </c>
      <c r="G93" s="14"/>
      <c r="H93" s="10"/>
      <c r="I93" s="14"/>
      <c r="J93" s="171">
        <v>610377</v>
      </c>
      <c r="K93" s="1"/>
      <c r="N93" s="53"/>
      <c r="O93" s="53"/>
    </row>
    <row r="94" spans="1:15" ht="13.15" customHeight="1" x14ac:dyDescent="0.25">
      <c r="B94" s="35" t="s">
        <v>26</v>
      </c>
      <c r="C94" s="53"/>
      <c r="D94" s="22"/>
      <c r="E94" s="41" t="s">
        <v>8</v>
      </c>
      <c r="F94" s="39">
        <f>SUM(F93)</f>
        <v>788983</v>
      </c>
      <c r="G94" s="61"/>
      <c r="H94" s="48"/>
      <c r="I94" s="40"/>
      <c r="J94" s="39">
        <f>SUM(J93)</f>
        <v>610377</v>
      </c>
      <c r="K94" s="1"/>
    </row>
    <row r="95" spans="1:15" ht="13.15" customHeight="1" x14ac:dyDescent="0.25">
      <c r="B95" s="207"/>
      <c r="C95" s="207"/>
      <c r="D95" s="9"/>
      <c r="E95" s="9"/>
      <c r="F95" s="9"/>
      <c r="G95" s="49"/>
      <c r="H95" s="9"/>
      <c r="I95" s="9"/>
      <c r="J95" s="9"/>
      <c r="K95" s="9"/>
    </row>
    <row r="96" spans="1:15" ht="16.149999999999999" customHeight="1" thickBot="1" x14ac:dyDescent="0.3">
      <c r="B96" s="21" t="s">
        <v>22</v>
      </c>
      <c r="C96" s="53"/>
      <c r="D96" s="22"/>
      <c r="E96" s="22" t="s">
        <v>8</v>
      </c>
      <c r="F96" s="100">
        <f>F87+F94</f>
        <v>10679966</v>
      </c>
      <c r="G96" s="14"/>
      <c r="H96" s="10"/>
      <c r="I96" s="14"/>
      <c r="J96" s="42">
        <f>J87+J94</f>
        <v>12236319</v>
      </c>
      <c r="K96" s="1"/>
      <c r="M96" s="7" t="s">
        <v>8</v>
      </c>
      <c r="N96" s="96">
        <f>F96-F73</f>
        <v>0</v>
      </c>
    </row>
    <row r="97" spans="1:18" ht="13.15" customHeight="1" thickTop="1" x14ac:dyDescent="0.25">
      <c r="B97" s="207"/>
      <c r="C97" s="207"/>
      <c r="D97" s="9"/>
      <c r="E97" s="9"/>
      <c r="F97" s="9"/>
      <c r="G97" s="9"/>
      <c r="H97" s="9"/>
      <c r="I97" s="9"/>
      <c r="J97" s="9"/>
      <c r="K97" s="9"/>
    </row>
    <row r="98" spans="1:18" ht="13.15" customHeight="1" x14ac:dyDescent="0.25"/>
    <row r="99" spans="1:18" ht="13.15" customHeight="1" x14ac:dyDescent="0.25">
      <c r="B99" s="207"/>
      <c r="C99" s="207"/>
      <c r="D99" s="9"/>
      <c r="E99" s="9"/>
      <c r="F99" s="9"/>
      <c r="G99" s="9"/>
      <c r="H99" s="9"/>
      <c r="I99" s="9"/>
      <c r="J99" s="9"/>
      <c r="K99" s="9"/>
    </row>
    <row r="100" spans="1:18" ht="13.15" customHeight="1" x14ac:dyDescent="0.25">
      <c r="B100" s="207"/>
      <c r="C100" s="207"/>
      <c r="D100" s="207"/>
      <c r="E100" s="207"/>
      <c r="F100" s="207"/>
      <c r="G100" s="207"/>
      <c r="H100" s="207"/>
      <c r="I100" s="207"/>
      <c r="J100" s="207"/>
      <c r="K100" s="207"/>
    </row>
    <row r="101" spans="1:18" ht="13.15" customHeight="1" x14ac:dyDescent="0.25">
      <c r="B101" s="207"/>
      <c r="C101" s="207"/>
      <c r="D101" s="207"/>
      <c r="E101" s="207"/>
      <c r="F101" s="207"/>
      <c r="G101" s="207"/>
      <c r="H101" s="207"/>
      <c r="I101" s="207"/>
      <c r="J101" s="207"/>
      <c r="K101" s="207"/>
    </row>
    <row r="102" spans="1:18" s="68" customFormat="1" ht="13.15" customHeight="1" x14ac:dyDescent="0.25">
      <c r="A102" s="29"/>
      <c r="B102" s="66"/>
      <c r="C102" s="66"/>
      <c r="D102" s="66"/>
      <c r="E102" s="66"/>
      <c r="F102" s="66"/>
      <c r="G102" s="66"/>
      <c r="H102" s="66"/>
      <c r="I102" s="66"/>
      <c r="J102" s="66"/>
      <c r="K102" s="66"/>
      <c r="N102" s="3"/>
      <c r="O102" s="74"/>
      <c r="R102" s="91"/>
    </row>
    <row r="103" spans="1:18" s="68" customFormat="1" ht="13.15" customHeight="1" x14ac:dyDescent="0.25">
      <c r="A103" s="29"/>
      <c r="B103" s="66"/>
      <c r="C103" s="66"/>
      <c r="D103" s="66"/>
      <c r="E103" s="66"/>
      <c r="F103" s="66"/>
      <c r="G103" s="66"/>
      <c r="H103" s="66"/>
      <c r="I103" s="66"/>
      <c r="J103" s="66"/>
      <c r="K103" s="66"/>
      <c r="N103" s="3"/>
      <c r="O103" s="74"/>
    </row>
    <row r="104" spans="1:18" s="68" customFormat="1" ht="13.15" customHeight="1" x14ac:dyDescent="0.25">
      <c r="A104" s="29"/>
      <c r="B104" s="66"/>
      <c r="C104" s="66"/>
      <c r="D104" s="66"/>
      <c r="E104" s="66"/>
      <c r="F104" s="66"/>
      <c r="G104" s="66"/>
      <c r="H104" s="66"/>
      <c r="I104" s="66"/>
      <c r="J104" s="66"/>
      <c r="K104" s="66"/>
      <c r="N104" s="3"/>
      <c r="O104" s="74"/>
    </row>
    <row r="105" spans="1:18" s="68" customFormat="1" ht="13.15" customHeight="1" x14ac:dyDescent="0.25">
      <c r="A105" s="29"/>
      <c r="B105" s="66"/>
      <c r="C105" s="66"/>
      <c r="D105" s="66"/>
      <c r="E105" s="66"/>
      <c r="F105" s="66"/>
      <c r="G105" s="66"/>
      <c r="H105" s="66"/>
      <c r="I105" s="66"/>
      <c r="J105" s="66"/>
      <c r="K105" s="66"/>
      <c r="N105" s="3"/>
      <c r="O105" s="74"/>
    </row>
    <row r="106" spans="1:18" ht="13.15" customHeight="1" x14ac:dyDescent="0.25"/>
    <row r="107" spans="1:18" s="74" customFormat="1" ht="13.15" customHeight="1" x14ac:dyDescent="0.25">
      <c r="A107" s="29"/>
      <c r="B107" s="11"/>
      <c r="C107" s="6"/>
      <c r="E107" s="11"/>
      <c r="F107" s="16"/>
      <c r="G107" s="11"/>
      <c r="H107" s="11"/>
      <c r="I107" s="11"/>
      <c r="J107" s="16"/>
      <c r="N107" s="3"/>
    </row>
    <row r="108" spans="1:18" s="74" customFormat="1" ht="13.15" customHeight="1" x14ac:dyDescent="0.25">
      <c r="A108" s="29"/>
      <c r="B108" s="11"/>
      <c r="C108" s="6"/>
      <c r="E108" s="11"/>
      <c r="F108" s="16"/>
      <c r="G108" s="11"/>
      <c r="H108" s="11"/>
      <c r="I108" s="11"/>
      <c r="J108" s="16"/>
      <c r="N108" s="3"/>
    </row>
    <row r="109" spans="1:18" s="74" customFormat="1" ht="13.15" customHeight="1" x14ac:dyDescent="0.25">
      <c r="A109" s="29"/>
      <c r="B109" s="11"/>
      <c r="C109" s="6"/>
      <c r="E109" s="11"/>
      <c r="F109" s="16"/>
      <c r="G109" s="11"/>
      <c r="H109" s="11"/>
      <c r="I109" s="11"/>
      <c r="J109" s="16"/>
      <c r="N109" s="3"/>
    </row>
    <row r="110" spans="1:18" s="74" customFormat="1" ht="13.15" customHeight="1" x14ac:dyDescent="0.25">
      <c r="A110" s="29"/>
      <c r="B110" s="11"/>
      <c r="C110" s="6"/>
      <c r="E110" s="11"/>
      <c r="F110" s="16"/>
      <c r="G110" s="11"/>
      <c r="H110" s="11"/>
      <c r="I110" s="11"/>
      <c r="J110" s="16"/>
      <c r="N110" s="3"/>
    </row>
    <row r="111" spans="1:18" ht="13.15" customHeight="1" x14ac:dyDescent="0.25"/>
    <row r="112" spans="1:18" s="74" customFormat="1" ht="13.15" customHeight="1" x14ac:dyDescent="0.25">
      <c r="A112" s="29"/>
      <c r="B112" s="11"/>
      <c r="C112" s="6"/>
      <c r="E112" s="11"/>
      <c r="F112" s="16"/>
      <c r="G112" s="11"/>
      <c r="H112" s="11"/>
      <c r="I112" s="11"/>
      <c r="J112" s="16"/>
      <c r="N112" s="3"/>
    </row>
    <row r="113" spans="1:17" s="74" customFormat="1" ht="13.15" customHeight="1" x14ac:dyDescent="0.25">
      <c r="A113" s="29"/>
      <c r="B113" s="11"/>
      <c r="C113" s="6"/>
      <c r="E113" s="11"/>
      <c r="F113" s="16"/>
      <c r="G113" s="11"/>
      <c r="H113" s="11"/>
      <c r="I113" s="11"/>
      <c r="J113" s="16"/>
      <c r="N113" s="3"/>
    </row>
    <row r="114" spans="1:17" ht="17.25" customHeight="1" x14ac:dyDescent="0.3">
      <c r="B114" s="90" t="s">
        <v>111</v>
      </c>
    </row>
    <row r="115" spans="1:17" ht="14.25" customHeight="1" x14ac:dyDescent="0.25">
      <c r="F115" s="36" t="s">
        <v>439</v>
      </c>
      <c r="H115" s="36"/>
      <c r="I115" s="36"/>
      <c r="J115" s="36" t="s">
        <v>184</v>
      </c>
    </row>
    <row r="116" spans="1:17" s="74" customFormat="1" ht="10.9" customHeight="1" x14ac:dyDescent="0.25">
      <c r="A116" s="29"/>
      <c r="B116" s="11"/>
      <c r="C116" s="6"/>
      <c r="E116" s="11"/>
      <c r="F116" s="16"/>
      <c r="G116" s="11"/>
      <c r="H116" s="11"/>
      <c r="I116" s="11"/>
      <c r="J116" s="16"/>
      <c r="N116" s="3"/>
    </row>
    <row r="117" spans="1:17" s="74" customFormat="1" ht="15" customHeight="1" x14ac:dyDescent="0.25">
      <c r="A117" s="29">
        <v>1</v>
      </c>
      <c r="B117" s="30" t="s">
        <v>112</v>
      </c>
      <c r="C117" s="6"/>
      <c r="E117" s="11"/>
      <c r="F117" s="16"/>
      <c r="G117" s="11"/>
      <c r="H117" s="11"/>
      <c r="I117" s="11"/>
      <c r="J117" s="16"/>
      <c r="N117" s="3"/>
    </row>
    <row r="118" spans="1:17" s="74" customFormat="1" ht="15" customHeight="1" x14ac:dyDescent="0.25">
      <c r="A118" s="29"/>
      <c r="B118" s="74" t="s">
        <v>69</v>
      </c>
      <c r="C118" s="6"/>
      <c r="E118" s="11"/>
      <c r="F118" s="18">
        <f>-SUMIF(aðalbók!H:H,'efnahagur og rekstur'!N118,aðalbók!G:G)</f>
        <v>5838000</v>
      </c>
      <c r="G118" s="11"/>
      <c r="H118" s="11"/>
      <c r="I118" s="11"/>
      <c r="J118" s="16">
        <v>9122000</v>
      </c>
      <c r="N118" s="3" t="s">
        <v>68</v>
      </c>
    </row>
    <row r="119" spans="1:17" s="74" customFormat="1" ht="15" customHeight="1" x14ac:dyDescent="0.25">
      <c r="A119" s="29"/>
      <c r="B119" s="74" t="s">
        <v>71</v>
      </c>
      <c r="C119" s="6"/>
      <c r="E119" s="11"/>
      <c r="F119" s="18">
        <f>-SUMIF(aðalbók!H:H,'efnahagur og rekstur'!N119,aðalbók!G:G)</f>
        <v>522698</v>
      </c>
      <c r="G119" s="11"/>
      <c r="H119" s="11"/>
      <c r="I119" s="11"/>
      <c r="J119" s="16">
        <v>526049</v>
      </c>
      <c r="N119" s="3" t="s">
        <v>70</v>
      </c>
    </row>
    <row r="120" spans="1:17" s="74" customFormat="1" ht="15" customHeight="1" x14ac:dyDescent="0.25">
      <c r="A120" s="29"/>
      <c r="B120" s="206" t="s">
        <v>104</v>
      </c>
      <c r="C120" s="206"/>
      <c r="E120" s="11"/>
      <c r="F120" s="31">
        <f>SUM(F118:F119)</f>
        <v>6360698</v>
      </c>
      <c r="G120" s="11"/>
      <c r="H120" s="32"/>
      <c r="I120" s="32"/>
      <c r="J120" s="31">
        <f>SUM(J118:J119)</f>
        <v>9648049</v>
      </c>
      <c r="N120" s="3"/>
    </row>
    <row r="121" spans="1:17" s="74" customFormat="1" ht="15" customHeight="1" x14ac:dyDescent="0.25">
      <c r="A121" s="29"/>
      <c r="B121" s="11"/>
      <c r="C121" s="6"/>
      <c r="E121" s="11"/>
      <c r="F121" s="16"/>
      <c r="G121" s="11"/>
      <c r="H121" s="11"/>
      <c r="I121" s="11"/>
      <c r="J121" s="16"/>
      <c r="N121" s="3"/>
    </row>
    <row r="122" spans="1:17" s="74" customFormat="1" ht="15" customHeight="1" x14ac:dyDescent="0.25">
      <c r="A122" s="29">
        <v>2</v>
      </c>
      <c r="B122" s="35" t="s">
        <v>106</v>
      </c>
      <c r="C122" s="6"/>
      <c r="D122" s="81"/>
      <c r="E122" s="17"/>
      <c r="F122" s="16"/>
      <c r="G122" s="11"/>
      <c r="H122" s="11"/>
      <c r="I122" s="11"/>
      <c r="J122" s="16"/>
      <c r="N122" s="3"/>
    </row>
    <row r="123" spans="1:17" s="74" customFormat="1" ht="15" customHeight="1" x14ac:dyDescent="0.25">
      <c r="A123" s="29"/>
      <c r="B123" s="82" t="s">
        <v>73</v>
      </c>
      <c r="C123" s="6"/>
      <c r="D123" s="81"/>
      <c r="E123" s="17"/>
      <c r="F123" s="97">
        <f>SUMIF(aðalbók!H:H,'efnahagur og rekstur'!N123,aðalbók!G:G)</f>
        <v>4950000</v>
      </c>
      <c r="G123" s="11"/>
      <c r="H123" s="98"/>
      <c r="I123" s="98"/>
      <c r="J123" s="98">
        <v>7775000</v>
      </c>
      <c r="N123" s="3" t="s">
        <v>72</v>
      </c>
      <c r="Q123" s="7"/>
    </row>
    <row r="124" spans="1:17" s="74" customFormat="1" ht="15" x14ac:dyDescent="0.25">
      <c r="A124" s="29"/>
      <c r="B124" s="82" t="s">
        <v>75</v>
      </c>
      <c r="C124" s="6"/>
      <c r="D124" s="81"/>
      <c r="E124" s="17"/>
      <c r="F124" s="97">
        <f>SUMIF(aðalbók!H:H,'efnahagur og rekstur'!N124,aðalbók!G:G)</f>
        <v>1700384</v>
      </c>
      <c r="G124" s="11"/>
      <c r="H124" s="98"/>
      <c r="I124" s="98"/>
      <c r="J124" s="98">
        <v>3650001</v>
      </c>
      <c r="N124" s="3" t="s">
        <v>74</v>
      </c>
    </row>
    <row r="125" spans="1:17" s="74" customFormat="1" ht="15" x14ac:dyDescent="0.25">
      <c r="A125" s="29"/>
      <c r="B125" s="82" t="s">
        <v>455</v>
      </c>
      <c r="C125" s="6"/>
      <c r="D125" s="81"/>
      <c r="E125" s="17"/>
      <c r="F125" s="18">
        <f>SUMIF(aðalbók!H:H,'efnahagur og rekstur'!N125,aðalbók!G:G)</f>
        <v>1000000</v>
      </c>
      <c r="G125" s="11"/>
      <c r="H125" s="57"/>
      <c r="I125" s="57"/>
      <c r="J125" s="57">
        <v>0</v>
      </c>
      <c r="N125" s="3">
        <v>4590</v>
      </c>
    </row>
    <row r="126" spans="1:17" s="74" customFormat="1" ht="15" x14ac:dyDescent="0.25">
      <c r="A126" s="29"/>
      <c r="B126" s="206" t="str">
        <f>B122</f>
        <v>Veittir styrkir</v>
      </c>
      <c r="C126" s="206"/>
      <c r="D126" s="81"/>
      <c r="E126" s="17"/>
      <c r="F126" s="31">
        <f>SUM(F123:F125)</f>
        <v>7650384</v>
      </c>
      <c r="G126" s="11"/>
      <c r="H126" s="32"/>
      <c r="I126" s="32"/>
      <c r="J126" s="31">
        <f>SUM(J123:J125)</f>
        <v>11425001</v>
      </c>
      <c r="N126" s="3"/>
    </row>
    <row r="127" spans="1:17" s="74" customFormat="1" ht="15" customHeight="1" x14ac:dyDescent="0.25">
      <c r="A127" s="29"/>
      <c r="B127" s="80"/>
      <c r="C127" s="6"/>
      <c r="D127" s="81"/>
      <c r="E127" s="17"/>
      <c r="F127" s="57"/>
      <c r="G127" s="11"/>
      <c r="H127" s="57"/>
      <c r="I127" s="57"/>
      <c r="J127" s="57"/>
      <c r="N127" s="3"/>
    </row>
    <row r="128" spans="1:17" s="74" customFormat="1" ht="15" customHeight="1" x14ac:dyDescent="0.25">
      <c r="A128" s="29">
        <v>3</v>
      </c>
      <c r="B128" s="35" t="s">
        <v>113</v>
      </c>
      <c r="C128" s="6"/>
      <c r="D128" s="81"/>
      <c r="E128" s="17"/>
      <c r="F128" s="18"/>
      <c r="G128" s="11"/>
      <c r="H128" s="57"/>
      <c r="I128" s="57"/>
      <c r="J128" s="18"/>
      <c r="N128" s="3"/>
    </row>
    <row r="129" spans="1:14" s="74" customFormat="1" ht="15" customHeight="1" x14ac:dyDescent="0.25">
      <c r="A129" s="29"/>
      <c r="B129" s="82" t="s">
        <v>79</v>
      </c>
      <c r="C129" s="6"/>
      <c r="D129" s="83"/>
      <c r="E129" s="17"/>
      <c r="F129" s="18">
        <f>SUMIF(aðalbók!H:H,'efnahagur og rekstur'!N129,aðalbók!G:G)</f>
        <v>70738</v>
      </c>
      <c r="G129" s="11"/>
      <c r="H129" s="57"/>
      <c r="I129" s="57"/>
      <c r="J129" s="18">
        <v>25594</v>
      </c>
      <c r="N129" s="3" t="s">
        <v>78</v>
      </c>
    </row>
    <row r="130" spans="1:14" s="74" customFormat="1" ht="15" customHeight="1" x14ac:dyDescent="0.25">
      <c r="A130" s="29"/>
      <c r="B130" s="92" t="s">
        <v>123</v>
      </c>
      <c r="C130" s="6"/>
      <c r="D130" s="81"/>
      <c r="E130" s="17"/>
      <c r="F130" s="18">
        <f>SUMIF(aðalbók!H:H,'efnahagur og rekstur'!N130,aðalbók!G:G)</f>
        <v>0</v>
      </c>
      <c r="G130" s="11"/>
      <c r="H130" s="57"/>
      <c r="I130" s="57"/>
      <c r="J130" s="18">
        <v>4645</v>
      </c>
      <c r="N130" s="3" t="s">
        <v>80</v>
      </c>
    </row>
    <row r="131" spans="1:14" s="74" customFormat="1" ht="15" customHeight="1" x14ac:dyDescent="0.25">
      <c r="A131" s="29"/>
      <c r="B131" s="206" t="str">
        <f>B128</f>
        <v>Kaffi og viðgerðar kostnaður :</v>
      </c>
      <c r="C131" s="206"/>
      <c r="D131" s="81"/>
      <c r="E131" s="17"/>
      <c r="F131" s="31">
        <f>SUM(F129:F130)</f>
        <v>70738</v>
      </c>
      <c r="G131" s="11"/>
      <c r="H131" s="32"/>
      <c r="I131" s="32"/>
      <c r="J131" s="31">
        <f>SUM(J129:J130)</f>
        <v>30239</v>
      </c>
      <c r="N131" s="3"/>
    </row>
    <row r="132" spans="1:14" s="74" customFormat="1" ht="15" customHeight="1" x14ac:dyDescent="0.25">
      <c r="A132" s="29"/>
      <c r="B132" s="80"/>
      <c r="C132" s="6"/>
      <c r="D132" s="81"/>
      <c r="E132" s="17"/>
      <c r="F132" s="57"/>
      <c r="G132" s="11"/>
      <c r="H132" s="57"/>
      <c r="I132" s="57"/>
      <c r="J132" s="18"/>
      <c r="N132" s="3"/>
    </row>
    <row r="133" spans="1:14" s="74" customFormat="1" ht="15" customHeight="1" x14ac:dyDescent="0.25">
      <c r="A133" s="29">
        <v>4</v>
      </c>
      <c r="B133" s="35" t="s">
        <v>58</v>
      </c>
      <c r="C133" s="6"/>
      <c r="D133" s="83"/>
      <c r="E133" s="17"/>
      <c r="F133" s="18"/>
      <c r="G133" s="11"/>
      <c r="H133" s="57"/>
      <c r="I133" s="57"/>
      <c r="J133" s="18"/>
      <c r="N133" s="3"/>
    </row>
    <row r="134" spans="1:14" s="74" customFormat="1" ht="0.75" customHeight="1" x14ac:dyDescent="0.25">
      <c r="A134" s="29"/>
      <c r="B134" s="82" t="s">
        <v>114</v>
      </c>
      <c r="C134" s="6"/>
      <c r="D134" s="83"/>
      <c r="E134" s="17"/>
      <c r="F134" s="18"/>
      <c r="G134" s="11"/>
      <c r="H134" s="57"/>
      <c r="I134" s="57"/>
      <c r="J134" s="18"/>
      <c r="N134" s="3"/>
    </row>
    <row r="135" spans="1:14" s="74" customFormat="1" ht="15" x14ac:dyDescent="0.25">
      <c r="A135" s="29"/>
      <c r="B135" s="82" t="s">
        <v>59</v>
      </c>
      <c r="C135" s="6"/>
      <c r="D135" s="83"/>
      <c r="E135" s="17"/>
      <c r="F135" s="18">
        <f>SUMIF(aðalbók!H:H,'efnahagur og rekstur'!N135,aðalbók!G:G)</f>
        <v>7793</v>
      </c>
      <c r="G135" s="11"/>
      <c r="H135" s="57"/>
      <c r="I135" s="57"/>
      <c r="J135" s="165">
        <v>12817</v>
      </c>
      <c r="N135" s="3" t="s">
        <v>82</v>
      </c>
    </row>
    <row r="136" spans="1:14" s="74" customFormat="1" ht="15" x14ac:dyDescent="0.25">
      <c r="A136" s="29"/>
      <c r="B136" s="82" t="s">
        <v>115</v>
      </c>
      <c r="C136" s="6"/>
      <c r="D136" s="83"/>
      <c r="E136" s="17"/>
      <c r="F136" s="18">
        <f>SUMIF(aðalbók!H:H,'efnahagur og rekstur'!N136,aðalbók!G:G)</f>
        <v>0</v>
      </c>
      <c r="G136" s="11"/>
      <c r="H136" s="57"/>
      <c r="I136" s="57"/>
      <c r="J136" s="165">
        <v>895</v>
      </c>
      <c r="N136" s="3" t="s">
        <v>83</v>
      </c>
    </row>
    <row r="137" spans="1:14" s="74" customFormat="1" ht="15" x14ac:dyDescent="0.25">
      <c r="A137" s="29"/>
      <c r="B137" s="54" t="s">
        <v>125</v>
      </c>
      <c r="C137" s="6"/>
      <c r="D137" s="53"/>
      <c r="E137" s="101"/>
      <c r="F137" s="97">
        <f>SUMIF(aðalbók!H:H,'efnahagur og rekstur'!N137,aðalbók!G:G)</f>
        <v>127782</v>
      </c>
      <c r="G137" s="11"/>
      <c r="H137" s="98"/>
      <c r="I137" s="98"/>
      <c r="J137" s="166">
        <v>129580</v>
      </c>
      <c r="K137" s="6"/>
      <c r="L137" s="6"/>
      <c r="M137" s="6"/>
      <c r="N137" s="78">
        <v>4520</v>
      </c>
    </row>
    <row r="138" spans="1:14" s="74" customFormat="1" ht="15" x14ac:dyDescent="0.25">
      <c r="A138" s="29"/>
      <c r="B138" s="211" t="s">
        <v>190</v>
      </c>
      <c r="C138" s="211"/>
      <c r="D138" s="53"/>
      <c r="E138" s="101"/>
      <c r="F138" s="97">
        <f>SUMIF(aðalbók!H:H,'efnahagur og rekstur'!N138,aðalbók!G:G)</f>
        <v>35900</v>
      </c>
      <c r="G138" s="11"/>
      <c r="H138" s="98"/>
      <c r="I138" s="98"/>
      <c r="J138" s="166">
        <v>3000</v>
      </c>
      <c r="K138" s="6"/>
      <c r="L138" s="6"/>
      <c r="M138" s="6"/>
      <c r="N138" s="78">
        <v>4530</v>
      </c>
    </row>
    <row r="139" spans="1:14" s="74" customFormat="1" ht="14.25" customHeight="1" x14ac:dyDescent="0.25">
      <c r="A139" s="29"/>
      <c r="B139" s="54" t="s">
        <v>126</v>
      </c>
      <c r="C139" s="6"/>
      <c r="D139" s="53"/>
      <c r="E139" s="101"/>
      <c r="F139" s="97">
        <f>SUMIF(aðalbók!H:H,'efnahagur og rekstur'!N139,aðalbók!G:G)</f>
        <v>81910</v>
      </c>
      <c r="G139" s="11"/>
      <c r="H139" s="98"/>
      <c r="I139" s="98"/>
      <c r="J139" s="166">
        <v>194820</v>
      </c>
      <c r="K139" s="6"/>
      <c r="L139" s="6"/>
      <c r="M139" s="6"/>
      <c r="N139" s="78">
        <v>4540</v>
      </c>
    </row>
    <row r="140" spans="1:14" s="74" customFormat="1" ht="15" hidden="1" x14ac:dyDescent="0.25">
      <c r="A140" s="29"/>
      <c r="B140" s="54" t="s">
        <v>157</v>
      </c>
      <c r="C140" s="6"/>
      <c r="D140" s="53"/>
      <c r="E140" s="101"/>
      <c r="F140" s="97">
        <f>SUMIF(aðalbók!H:H,'efnahagur og rekstur'!N140,aðalbók!G:G)</f>
        <v>0</v>
      </c>
      <c r="G140" s="11"/>
      <c r="H140" s="98"/>
      <c r="I140" s="98"/>
      <c r="J140" s="166"/>
      <c r="K140" s="6"/>
      <c r="L140" s="6"/>
      <c r="M140" s="6"/>
      <c r="N140" s="78">
        <v>4550</v>
      </c>
    </row>
    <row r="141" spans="1:14" s="74" customFormat="1" ht="15" x14ac:dyDescent="0.25">
      <c r="A141" s="29"/>
      <c r="B141" s="104" t="s">
        <v>127</v>
      </c>
      <c r="C141" s="6"/>
      <c r="D141" s="83"/>
      <c r="E141" s="17"/>
      <c r="F141" s="18">
        <f>SUMIF(aðalbók!H:H,'efnahagur og rekstur'!N141,aðalbók!G:G)</f>
        <v>124384</v>
      </c>
      <c r="G141" s="11"/>
      <c r="H141" s="57"/>
      <c r="I141" s="57"/>
      <c r="J141" s="165">
        <v>123601</v>
      </c>
      <c r="N141" s="3" t="s">
        <v>85</v>
      </c>
    </row>
    <row r="142" spans="1:14" s="74" customFormat="1" ht="14.25" customHeight="1" x14ac:dyDescent="0.25">
      <c r="A142" s="29"/>
      <c r="B142" s="82" t="s">
        <v>88</v>
      </c>
      <c r="C142" s="6"/>
      <c r="D142" s="83"/>
      <c r="E142" s="17"/>
      <c r="F142" s="18">
        <f>SUMIF(aðalbók!H:H,'efnahagur og rekstur'!N142,aðalbók!G:G)</f>
        <v>47589</v>
      </c>
      <c r="G142" s="11"/>
      <c r="H142" s="57"/>
      <c r="I142" s="57"/>
      <c r="J142" s="164">
        <v>56300</v>
      </c>
      <c r="N142" s="3" t="s">
        <v>87</v>
      </c>
    </row>
    <row r="143" spans="1:14" s="74" customFormat="1" ht="15" hidden="1" x14ac:dyDescent="0.25">
      <c r="A143" s="29"/>
      <c r="B143" s="105" t="s">
        <v>137</v>
      </c>
      <c r="C143" s="6"/>
      <c r="D143" s="83"/>
      <c r="E143" s="17"/>
      <c r="F143" s="18">
        <f>SUMIF(aðalbók!H:H,'efnahagur og rekstur'!N143,aðalbók!G:G)</f>
        <v>0</v>
      </c>
      <c r="G143" s="11"/>
      <c r="H143" s="57"/>
      <c r="I143" s="57"/>
      <c r="J143" s="18">
        <v>0</v>
      </c>
      <c r="N143" s="3">
        <v>0</v>
      </c>
    </row>
    <row r="144" spans="1:14" s="74" customFormat="1" ht="15" x14ac:dyDescent="0.25">
      <c r="A144" s="29"/>
      <c r="B144" s="206" t="str">
        <f>B133</f>
        <v>Annar rekstrarkostnaður</v>
      </c>
      <c r="C144" s="206"/>
      <c r="D144" s="81"/>
      <c r="E144" s="17"/>
      <c r="F144" s="31">
        <f>SUM(F134:F143)</f>
        <v>425358</v>
      </c>
      <c r="G144" s="11"/>
      <c r="H144" s="32"/>
      <c r="I144" s="32"/>
      <c r="J144" s="31">
        <f>SUM(J135:J143)</f>
        <v>521013</v>
      </c>
      <c r="N144" s="3"/>
    </row>
    <row r="145" spans="1:20" s="74" customFormat="1" ht="15" customHeight="1" x14ac:dyDescent="0.25">
      <c r="A145" s="29"/>
      <c r="B145" s="11"/>
      <c r="C145" s="6"/>
      <c r="E145" s="11"/>
      <c r="F145" s="16"/>
      <c r="G145" s="11"/>
      <c r="H145" s="11"/>
      <c r="I145" s="11"/>
      <c r="J145" s="16"/>
      <c r="N145" s="3"/>
    </row>
    <row r="146" spans="1:20" s="74" customFormat="1" ht="15" customHeight="1" x14ac:dyDescent="0.25">
      <c r="A146" s="29">
        <v>5</v>
      </c>
      <c r="B146" s="30" t="s">
        <v>28</v>
      </c>
      <c r="C146" s="6"/>
      <c r="E146" s="11"/>
      <c r="F146" s="16"/>
      <c r="G146" s="11"/>
      <c r="H146" s="11"/>
      <c r="I146" s="11"/>
      <c r="J146" s="16"/>
      <c r="N146" s="3"/>
    </row>
    <row r="147" spans="1:20" s="74" customFormat="1" ht="15" customHeight="1" x14ac:dyDescent="0.25">
      <c r="A147" s="29"/>
      <c r="B147" s="74" t="s">
        <v>60</v>
      </c>
      <c r="C147" s="6"/>
      <c r="E147" s="11"/>
      <c r="F147" s="18">
        <f>-SUMIF(aðalbók!H:H,'efnahagur og rekstur'!N147,aðalbók!G:G)</f>
        <v>67565</v>
      </c>
      <c r="G147" s="11"/>
      <c r="H147" s="11"/>
      <c r="I147" s="11"/>
      <c r="J147" s="18">
        <v>129290</v>
      </c>
      <c r="N147" s="3" t="s">
        <v>90</v>
      </c>
    </row>
    <row r="148" spans="1:20" s="74" customFormat="1" ht="15" customHeight="1" x14ac:dyDescent="0.25">
      <c r="A148" s="29"/>
      <c r="B148" s="206" t="str">
        <f>B146</f>
        <v>Vaxtatekjur og verðbætur</v>
      </c>
      <c r="C148" s="206"/>
      <c r="E148" s="11"/>
      <c r="F148" s="31">
        <f>SUM(F147:F147)</f>
        <v>67565</v>
      </c>
      <c r="G148" s="11"/>
      <c r="H148" s="32"/>
      <c r="I148" s="32"/>
      <c r="J148" s="31">
        <f>SUM(J147)</f>
        <v>129290</v>
      </c>
      <c r="N148" s="3"/>
    </row>
    <row r="149" spans="1:20" s="74" customFormat="1" ht="15" customHeight="1" x14ac:dyDescent="0.25">
      <c r="A149" s="29"/>
      <c r="B149" s="11"/>
      <c r="C149" s="6"/>
      <c r="E149" s="11"/>
      <c r="F149" s="16"/>
      <c r="G149" s="11"/>
      <c r="H149" s="11"/>
      <c r="I149" s="11"/>
      <c r="J149" s="16"/>
      <c r="N149" s="3"/>
    </row>
    <row r="150" spans="1:20" s="74" customFormat="1" ht="15" customHeight="1" x14ac:dyDescent="0.25">
      <c r="A150" s="29">
        <v>6</v>
      </c>
      <c r="B150" s="30" t="s">
        <v>61</v>
      </c>
      <c r="C150" s="6"/>
      <c r="E150" s="11"/>
      <c r="F150" s="16"/>
      <c r="G150" s="11"/>
      <c r="H150" s="11"/>
      <c r="I150" s="11"/>
      <c r="J150" s="16"/>
      <c r="N150" s="3"/>
    </row>
    <row r="151" spans="1:20" s="74" customFormat="1" ht="15" customHeight="1" x14ac:dyDescent="0.25">
      <c r="A151" s="29"/>
      <c r="B151" s="74" t="s">
        <v>116</v>
      </c>
      <c r="C151" s="6"/>
      <c r="E151" s="11"/>
      <c r="F151" s="18">
        <f>SUMIF(aðalbók!H:H,'efnahagur og rekstur'!N151,aðalbók!G:G)</f>
        <v>1883</v>
      </c>
      <c r="G151" s="11"/>
      <c r="H151" s="11"/>
      <c r="I151" s="11"/>
      <c r="J151" s="165">
        <v>1625</v>
      </c>
      <c r="N151" s="3" t="s">
        <v>91</v>
      </c>
    </row>
    <row r="152" spans="1:20" s="74" customFormat="1" ht="15" customHeight="1" x14ac:dyDescent="0.25">
      <c r="A152" s="29"/>
      <c r="B152" s="74" t="s">
        <v>117</v>
      </c>
      <c r="C152" s="6"/>
      <c r="E152" s="11"/>
      <c r="F152" s="18">
        <f>SUMIF(aðalbók!H:H,'efnahagur og rekstur'!N152,aðalbók!G:G)</f>
        <v>14859</v>
      </c>
      <c r="G152" s="11"/>
      <c r="H152" s="11"/>
      <c r="I152" s="11"/>
      <c r="J152" s="165">
        <v>27082</v>
      </c>
      <c r="N152" s="3" t="s">
        <v>93</v>
      </c>
    </row>
    <row r="153" spans="1:20" s="74" customFormat="1" ht="15" customHeight="1" x14ac:dyDescent="0.25">
      <c r="A153" s="29"/>
      <c r="B153" s="206" t="str">
        <f>B150</f>
        <v>Vaxtagjöld :</v>
      </c>
      <c r="C153" s="206"/>
      <c r="E153" s="11"/>
      <c r="F153" s="31">
        <f>SUM(F151:F152)</f>
        <v>16742</v>
      </c>
      <c r="G153" s="11"/>
      <c r="H153" s="32"/>
      <c r="I153" s="32"/>
      <c r="J153" s="31">
        <f>SUM(J151:J152)</f>
        <v>28707</v>
      </c>
      <c r="N153" s="3"/>
    </row>
    <row r="154" spans="1:20" s="74" customFormat="1" ht="15" customHeight="1" x14ac:dyDescent="0.25">
      <c r="A154" s="29"/>
      <c r="B154" s="11"/>
      <c r="C154" s="6"/>
      <c r="E154" s="11"/>
      <c r="F154" s="16"/>
      <c r="G154" s="11"/>
      <c r="H154" s="11"/>
      <c r="I154" s="11"/>
      <c r="J154" s="16"/>
      <c r="N154" s="3"/>
    </row>
    <row r="155" spans="1:20" ht="15" customHeight="1" x14ac:dyDescent="0.25">
      <c r="A155" s="29">
        <v>7</v>
      </c>
      <c r="B155" s="30" t="s">
        <v>45</v>
      </c>
      <c r="P155" s="74"/>
      <c r="Q155" s="74"/>
      <c r="R155" s="74"/>
      <c r="S155" s="74"/>
      <c r="T155" s="74"/>
    </row>
    <row r="156" spans="1:20" s="74" customFormat="1" ht="15" customHeight="1" x14ac:dyDescent="0.25">
      <c r="A156" s="29"/>
      <c r="B156" s="74" t="s">
        <v>133</v>
      </c>
      <c r="C156" s="6"/>
      <c r="E156" s="11"/>
      <c r="F156" s="16">
        <f>aðalbók!G23</f>
        <v>3727775</v>
      </c>
      <c r="G156" s="11"/>
      <c r="H156" s="11"/>
      <c r="I156" s="11"/>
      <c r="J156" s="165">
        <v>7792110</v>
      </c>
      <c r="N156" s="3" t="s">
        <v>43</v>
      </c>
      <c r="P156" s="16"/>
      <c r="Q156" s="16"/>
    </row>
    <row r="157" spans="1:20" s="74" customFormat="1" ht="15" customHeight="1" x14ac:dyDescent="0.25">
      <c r="A157" s="29"/>
      <c r="B157" s="74" t="s">
        <v>134</v>
      </c>
      <c r="C157" s="6"/>
      <c r="E157" s="11"/>
      <c r="F157" s="16">
        <f>SUMIF(aðalbók!A:A,'efnahagur og rekstur'!N157,aðalbók!G:G)</f>
        <v>5704228</v>
      </c>
      <c r="G157" s="11"/>
      <c r="H157" s="11"/>
      <c r="I157" s="11"/>
      <c r="J157" s="165">
        <v>2400589</v>
      </c>
      <c r="N157" s="3" t="s">
        <v>96</v>
      </c>
      <c r="P157" s="16"/>
      <c r="Q157" s="16"/>
    </row>
    <row r="158" spans="1:20" ht="15" customHeight="1" x14ac:dyDescent="0.25">
      <c r="B158" s="74" t="s">
        <v>135</v>
      </c>
      <c r="F158" s="16">
        <f>SUMIF(aðalbók!A:A,'efnahagur og rekstur'!N158,aðalbók!G:G)</f>
        <v>267663</v>
      </c>
      <c r="J158" s="165">
        <v>207896</v>
      </c>
      <c r="N158" s="3" t="s">
        <v>42</v>
      </c>
      <c r="P158" s="16"/>
      <c r="Q158" s="102"/>
      <c r="R158" s="74"/>
      <c r="S158" s="74"/>
      <c r="T158" s="74"/>
    </row>
    <row r="159" spans="1:20" s="74" customFormat="1" ht="15" customHeight="1" x14ac:dyDescent="0.25">
      <c r="A159" s="29"/>
      <c r="B159" s="74" t="s">
        <v>136</v>
      </c>
      <c r="C159" s="6"/>
      <c r="E159" s="11"/>
      <c r="F159" s="16">
        <f>SUMIF(aðalbók!A:A,'efnahagur og rekstur'!N159,aðalbók!G:G)</f>
        <v>300</v>
      </c>
      <c r="G159" s="11"/>
      <c r="H159" s="11"/>
      <c r="I159" s="11"/>
      <c r="J159" s="165">
        <v>1255724</v>
      </c>
      <c r="N159" s="3" t="s">
        <v>40</v>
      </c>
      <c r="P159" s="16"/>
      <c r="Q159" s="16"/>
    </row>
    <row r="160" spans="1:20" s="74" customFormat="1" ht="15" customHeight="1" x14ac:dyDescent="0.25">
      <c r="A160" s="29"/>
      <c r="B160" s="74" t="s">
        <v>100</v>
      </c>
      <c r="C160" s="6"/>
      <c r="E160" s="11"/>
      <c r="F160" s="102">
        <f>SUMIF(aðalbók!A:A,'efnahagur og rekstur'!N160,aðalbók!G:G)</f>
        <v>980000</v>
      </c>
      <c r="G160" s="11"/>
      <c r="H160" s="103"/>
      <c r="I160" s="103"/>
      <c r="J160" s="166">
        <v>430000</v>
      </c>
      <c r="K160" s="6"/>
      <c r="N160" s="3" t="s">
        <v>41</v>
      </c>
      <c r="P160" s="74" t="s">
        <v>8</v>
      </c>
      <c r="Q160" s="7" t="s">
        <v>8</v>
      </c>
    </row>
    <row r="161" spans="1:14" s="74" customFormat="1" ht="15" customHeight="1" x14ac:dyDescent="0.25">
      <c r="A161" s="29"/>
      <c r="B161" s="206" t="str">
        <f>B155</f>
        <v xml:space="preserve">Handbært fé </v>
      </c>
      <c r="C161" s="206"/>
      <c r="E161" s="11"/>
      <c r="F161" s="31">
        <f>SUM(F156:F160)</f>
        <v>10679966</v>
      </c>
      <c r="G161" s="11"/>
      <c r="H161" s="32"/>
      <c r="I161" s="32"/>
      <c r="J161" s="31">
        <f>SUM(J156:J160)</f>
        <v>12086319</v>
      </c>
      <c r="N161" s="3"/>
    </row>
    <row r="162" spans="1:14" s="74" customFormat="1" ht="15" customHeight="1" x14ac:dyDescent="0.25">
      <c r="A162" s="29"/>
      <c r="C162" s="6"/>
      <c r="E162" s="11"/>
      <c r="F162" s="16"/>
      <c r="G162" s="11"/>
      <c r="H162" s="11"/>
      <c r="I162" s="11"/>
      <c r="J162" s="18"/>
      <c r="N162" s="3"/>
    </row>
    <row r="163" spans="1:14" s="74" customFormat="1" ht="15" customHeight="1" x14ac:dyDescent="0.25">
      <c r="A163" s="29">
        <v>8</v>
      </c>
      <c r="B163" s="30" t="s">
        <v>118</v>
      </c>
      <c r="C163" s="6"/>
      <c r="E163" s="11"/>
      <c r="F163" s="16"/>
      <c r="G163" s="11"/>
      <c r="H163" s="11"/>
      <c r="I163" s="11"/>
      <c r="J163" s="18"/>
      <c r="N163" s="3"/>
    </row>
    <row r="164" spans="1:14" s="74" customFormat="1" ht="15" customHeight="1" x14ac:dyDescent="0.25">
      <c r="A164" s="29"/>
      <c r="B164" s="74" t="s">
        <v>119</v>
      </c>
      <c r="C164" s="6"/>
      <c r="E164" s="11"/>
      <c r="F164" s="97">
        <f>-aðalbók!G32-aðalbók!G31</f>
        <v>788983</v>
      </c>
      <c r="G164" s="11"/>
      <c r="H164" s="11"/>
      <c r="I164" s="11"/>
      <c r="J164" s="18">
        <v>610377</v>
      </c>
      <c r="N164" s="3">
        <v>9350</v>
      </c>
    </row>
    <row r="165" spans="1:14" s="74" customFormat="1" ht="15" customHeight="1" x14ac:dyDescent="0.25">
      <c r="A165" s="29"/>
      <c r="B165" s="206" t="str">
        <f>B163</f>
        <v>Viðskiptaskuldir</v>
      </c>
      <c r="C165" s="206"/>
      <c r="E165" s="11"/>
      <c r="F165" s="31">
        <f>SUM(F164:F164)</f>
        <v>788983</v>
      </c>
      <c r="G165" s="11"/>
      <c r="H165" s="32"/>
      <c r="I165" s="32"/>
      <c r="J165" s="31">
        <f>SUM(J164)</f>
        <v>610377</v>
      </c>
      <c r="N165" s="3"/>
    </row>
  </sheetData>
  <mergeCells count="37">
    <mergeCell ref="B100:K100"/>
    <mergeCell ref="B101:K101"/>
    <mergeCell ref="B69:C69"/>
    <mergeCell ref="B88:K88"/>
    <mergeCell ref="B92:K92"/>
    <mergeCell ref="B84:K84"/>
    <mergeCell ref="B95:C95"/>
    <mergeCell ref="B99:C99"/>
    <mergeCell ref="B97:C97"/>
    <mergeCell ref="B70:K70"/>
    <mergeCell ref="B87:C87"/>
    <mergeCell ref="B90:K90"/>
    <mergeCell ref="B148:C148"/>
    <mergeCell ref="B153:C153"/>
    <mergeCell ref="B161:C161"/>
    <mergeCell ref="B165:C165"/>
    <mergeCell ref="B120:C120"/>
    <mergeCell ref="B126:C126"/>
    <mergeCell ref="B131:C131"/>
    <mergeCell ref="B144:C144"/>
    <mergeCell ref="B138:C138"/>
    <mergeCell ref="B66:K66"/>
    <mergeCell ref="B56:K56"/>
    <mergeCell ref="B57:K57"/>
    <mergeCell ref="B64:C64"/>
    <mergeCell ref="E64:F64"/>
    <mergeCell ref="G64:H64"/>
    <mergeCell ref="I64:J64"/>
    <mergeCell ref="B59:K59"/>
    <mergeCell ref="B60:K60"/>
    <mergeCell ref="B61:K61"/>
    <mergeCell ref="B62:K62"/>
    <mergeCell ref="B6:K6"/>
    <mergeCell ref="B30:C30"/>
    <mergeCell ref="B21:C21"/>
    <mergeCell ref="B12:C12"/>
    <mergeCell ref="B65:K65"/>
  </mergeCells>
  <phoneticPr fontId="15" type="noConversion"/>
  <pageMargins left="0.47244094488188981" right="0.23622047244094491" top="0.74803149606299213" bottom="0.43307086614173229" header="0.31496062992125984" footer="0.23622047244094491"/>
  <pageSetup paperSize="9" firstPageNumber="3" orientation="portrait" useFirstPageNumber="1" horizontalDpi="4294967293" r:id="rId1"/>
  <headerFooter differentFirst="1" scaleWithDoc="0" alignWithMargins="0">
    <oddFooter>&amp;L&amp;"-,Italic"&amp;8Mæðrastyrksnefnd Kópavogs 2018&amp;C&amp;P</oddFooter>
    <evenFooter>&amp;L&amp;8Ársreikningur Kvenréttindafélag Íslands 2008&amp;R&amp;8 5</evenFooter>
    <firstFooter>&amp;L&amp;"-,Italic"&amp;8Mæðrastyrksnefnd Kópavogs 2018&amp;C&amp;N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56"/>
  <sheetViews>
    <sheetView workbookViewId="0">
      <selection activeCell="D35" sqref="D35"/>
    </sheetView>
  </sheetViews>
  <sheetFormatPr defaultRowHeight="15" x14ac:dyDescent="0.25"/>
  <cols>
    <col min="1" max="1" width="8.85546875" style="74"/>
    <col min="2" max="2" width="31.85546875" bestFit="1" customWidth="1"/>
    <col min="3" max="3" width="14.7109375" style="7" customWidth="1"/>
    <col min="5" max="5" width="9.5703125" bestFit="1" customWidth="1"/>
    <col min="6" max="6" width="15.85546875" customWidth="1"/>
    <col min="11" max="11" width="31.85546875" bestFit="1" customWidth="1"/>
    <col min="12" max="12" width="15.28515625" bestFit="1" customWidth="1"/>
  </cols>
  <sheetData>
    <row r="1" spans="1:12" s="74" customFormat="1" x14ac:dyDescent="0.25">
      <c r="A1" s="93" t="s">
        <v>132</v>
      </c>
      <c r="C1" s="7"/>
    </row>
    <row r="2" spans="1:12" s="74" customFormat="1" x14ac:dyDescent="0.25">
      <c r="C2" s="7"/>
    </row>
    <row r="3" spans="1:12" s="74" customFormat="1" x14ac:dyDescent="0.25">
      <c r="B3" s="93" t="s">
        <v>438</v>
      </c>
      <c r="C3" s="7">
        <f>SUM(C6:C35)</f>
        <v>5838000</v>
      </c>
      <c r="E3" s="170">
        <f>-aðalbók!G2</f>
        <v>5838000</v>
      </c>
      <c r="F3" s="170">
        <f>C3-E3</f>
        <v>0</v>
      </c>
    </row>
    <row r="4" spans="1:12" s="74" customFormat="1" x14ac:dyDescent="0.25">
      <c r="C4" s="7"/>
    </row>
    <row r="5" spans="1:12" s="93" customFormat="1" x14ac:dyDescent="0.25">
      <c r="B5" s="93" t="s">
        <v>139</v>
      </c>
      <c r="C5" s="111" t="s">
        <v>143</v>
      </c>
    </row>
    <row r="6" spans="1:12" x14ac:dyDescent="0.25">
      <c r="B6" s="192" t="s">
        <v>269</v>
      </c>
      <c r="C6" s="170">
        <v>2000000</v>
      </c>
      <c r="D6" s="170"/>
      <c r="F6" s="170"/>
    </row>
    <row r="7" spans="1:12" x14ac:dyDescent="0.25">
      <c r="B7" s="192" t="s">
        <v>222</v>
      </c>
      <c r="C7" s="170">
        <v>1000000</v>
      </c>
      <c r="D7" s="170"/>
      <c r="F7" s="170"/>
      <c r="K7" s="176" t="s">
        <v>167</v>
      </c>
      <c r="L7" t="s">
        <v>160</v>
      </c>
    </row>
    <row r="8" spans="1:12" x14ac:dyDescent="0.25">
      <c r="B8" s="192" t="s">
        <v>165</v>
      </c>
      <c r="C8" s="170">
        <v>600000</v>
      </c>
      <c r="D8" s="170"/>
      <c r="F8" s="170"/>
      <c r="K8" s="192" t="s">
        <v>212</v>
      </c>
      <c r="L8" s="170">
        <v>150000</v>
      </c>
    </row>
    <row r="9" spans="1:12" x14ac:dyDescent="0.25">
      <c r="B9" s="192" t="s">
        <v>172</v>
      </c>
      <c r="C9" s="170">
        <v>500000</v>
      </c>
      <c r="D9" s="170"/>
      <c r="F9" s="170"/>
      <c r="K9" s="192" t="s">
        <v>249</v>
      </c>
      <c r="L9" s="170">
        <v>5000</v>
      </c>
    </row>
    <row r="10" spans="1:12" x14ac:dyDescent="0.25">
      <c r="B10" s="192" t="s">
        <v>148</v>
      </c>
      <c r="C10" s="170">
        <v>400000</v>
      </c>
      <c r="D10" s="170"/>
      <c r="F10" s="170"/>
      <c r="K10" s="192" t="s">
        <v>238</v>
      </c>
      <c r="L10" s="170">
        <v>25000</v>
      </c>
    </row>
    <row r="11" spans="1:12" x14ac:dyDescent="0.25">
      <c r="B11" s="192" t="s">
        <v>144</v>
      </c>
      <c r="C11" s="170">
        <v>200000</v>
      </c>
      <c r="D11" s="170"/>
      <c r="F11" s="170"/>
      <c r="K11" s="192" t="s">
        <v>164</v>
      </c>
      <c r="L11" s="170">
        <v>50000</v>
      </c>
    </row>
    <row r="12" spans="1:12" x14ac:dyDescent="0.25">
      <c r="B12" s="192" t="s">
        <v>212</v>
      </c>
      <c r="C12" s="170">
        <v>150000</v>
      </c>
      <c r="D12" s="170"/>
      <c r="F12" s="170"/>
      <c r="K12" s="192" t="s">
        <v>173</v>
      </c>
      <c r="L12" s="170">
        <v>10000</v>
      </c>
    </row>
    <row r="13" spans="1:12" x14ac:dyDescent="0.25">
      <c r="B13" s="192" t="s">
        <v>163</v>
      </c>
      <c r="C13" s="170">
        <v>150000</v>
      </c>
      <c r="D13" s="170"/>
      <c r="F13" s="170"/>
      <c r="K13" s="192" t="s">
        <v>246</v>
      </c>
      <c r="L13" s="170">
        <v>5000</v>
      </c>
    </row>
    <row r="14" spans="1:12" x14ac:dyDescent="0.25">
      <c r="B14" s="192" t="s">
        <v>252</v>
      </c>
      <c r="C14" s="170">
        <v>100000</v>
      </c>
      <c r="D14" s="170"/>
      <c r="F14" s="170"/>
      <c r="K14" s="192" t="s">
        <v>260</v>
      </c>
      <c r="L14" s="170">
        <v>10000</v>
      </c>
    </row>
    <row r="15" spans="1:12" x14ac:dyDescent="0.25">
      <c r="B15" s="192" t="s">
        <v>284</v>
      </c>
      <c r="C15" s="170">
        <v>100000</v>
      </c>
      <c r="D15" s="170"/>
      <c r="F15" s="170"/>
      <c r="K15" s="192" t="s">
        <v>294</v>
      </c>
      <c r="L15" s="170">
        <v>20000</v>
      </c>
    </row>
    <row r="16" spans="1:12" x14ac:dyDescent="0.25">
      <c r="B16" s="192" t="s">
        <v>182</v>
      </c>
      <c r="C16" s="170">
        <v>100000</v>
      </c>
      <c r="D16" s="170"/>
      <c r="F16" s="170"/>
      <c r="K16" s="192" t="s">
        <v>300</v>
      </c>
      <c r="L16" s="170">
        <v>2000</v>
      </c>
    </row>
    <row r="17" spans="2:13" x14ac:dyDescent="0.25">
      <c r="B17" s="192" t="s">
        <v>275</v>
      </c>
      <c r="C17" s="170">
        <v>100000</v>
      </c>
      <c r="D17" s="170"/>
      <c r="F17" s="170"/>
      <c r="K17" s="192" t="s">
        <v>269</v>
      </c>
      <c r="L17" s="170">
        <v>2000000</v>
      </c>
    </row>
    <row r="18" spans="2:13" s="74" customFormat="1" x14ac:dyDescent="0.25">
      <c r="B18" s="192" t="s">
        <v>145</v>
      </c>
      <c r="C18" s="170">
        <v>57000</v>
      </c>
      <c r="D18" s="170"/>
      <c r="F18" s="240"/>
      <c r="K18" s="192" t="s">
        <v>252</v>
      </c>
      <c r="L18" s="170">
        <v>100000</v>
      </c>
      <c r="M18"/>
    </row>
    <row r="19" spans="2:13" x14ac:dyDescent="0.25">
      <c r="B19" s="192" t="s">
        <v>164</v>
      </c>
      <c r="C19" s="170">
        <v>50000</v>
      </c>
      <c r="D19" s="170"/>
      <c r="F19" s="170"/>
      <c r="K19" s="192" t="s">
        <v>284</v>
      </c>
      <c r="L19" s="170">
        <v>100000</v>
      </c>
    </row>
    <row r="20" spans="2:13" x14ac:dyDescent="0.25">
      <c r="B20" s="192" t="s">
        <v>174</v>
      </c>
      <c r="C20" s="170">
        <v>50000</v>
      </c>
      <c r="D20" s="170"/>
      <c r="F20" s="170"/>
      <c r="K20" s="192" t="s">
        <v>147</v>
      </c>
      <c r="L20" s="170">
        <v>12000</v>
      </c>
    </row>
    <row r="21" spans="2:13" x14ac:dyDescent="0.25">
      <c r="B21" s="192" t="s">
        <v>297</v>
      </c>
      <c r="C21" s="170">
        <v>50000</v>
      </c>
      <c r="D21" s="170"/>
      <c r="F21" s="170"/>
      <c r="K21" s="192" t="s">
        <v>149</v>
      </c>
      <c r="L21" s="170">
        <v>25000</v>
      </c>
    </row>
    <row r="22" spans="2:13" x14ac:dyDescent="0.25">
      <c r="B22" s="192" t="s">
        <v>193</v>
      </c>
      <c r="C22" s="170">
        <v>50000</v>
      </c>
      <c r="D22" s="170"/>
      <c r="F22" s="170"/>
      <c r="K22" s="192" t="s">
        <v>222</v>
      </c>
      <c r="L22" s="170">
        <v>1000000</v>
      </c>
    </row>
    <row r="23" spans="2:13" x14ac:dyDescent="0.25">
      <c r="B23" s="192" t="s">
        <v>181</v>
      </c>
      <c r="C23" s="170">
        <v>30000</v>
      </c>
      <c r="D23" s="170"/>
      <c r="F23" s="170"/>
      <c r="K23" s="192" t="s">
        <v>144</v>
      </c>
      <c r="L23" s="170">
        <v>200000</v>
      </c>
    </row>
    <row r="24" spans="2:13" x14ac:dyDescent="0.25">
      <c r="B24" s="192" t="s">
        <v>238</v>
      </c>
      <c r="C24" s="170">
        <v>25000</v>
      </c>
      <c r="D24" s="170"/>
      <c r="F24" s="170"/>
      <c r="K24" s="192" t="s">
        <v>174</v>
      </c>
      <c r="L24" s="170">
        <v>50000</v>
      </c>
    </row>
    <row r="25" spans="2:13" s="74" customFormat="1" x14ac:dyDescent="0.25">
      <c r="B25" s="192" t="s">
        <v>149</v>
      </c>
      <c r="C25" s="170">
        <v>25000</v>
      </c>
      <c r="D25" s="170"/>
      <c r="F25" s="170"/>
      <c r="K25" s="192" t="s">
        <v>181</v>
      </c>
      <c r="L25" s="170">
        <v>30000</v>
      </c>
    </row>
    <row r="26" spans="2:13" x14ac:dyDescent="0.25">
      <c r="B26" s="192" t="s">
        <v>294</v>
      </c>
      <c r="C26" s="170">
        <v>20000</v>
      </c>
      <c r="D26" s="170"/>
      <c r="F26" s="170"/>
      <c r="K26" s="192" t="s">
        <v>297</v>
      </c>
      <c r="L26" s="170">
        <v>50000</v>
      </c>
    </row>
    <row r="27" spans="2:13" x14ac:dyDescent="0.25">
      <c r="B27" s="192" t="s">
        <v>273</v>
      </c>
      <c r="C27" s="170">
        <v>20000</v>
      </c>
      <c r="D27" s="170"/>
      <c r="F27" s="170"/>
      <c r="K27" s="192" t="s">
        <v>243</v>
      </c>
      <c r="L27" s="170">
        <v>7000</v>
      </c>
    </row>
    <row r="28" spans="2:13" x14ac:dyDescent="0.25">
      <c r="B28" s="192" t="s">
        <v>147</v>
      </c>
      <c r="C28" s="170">
        <v>12000</v>
      </c>
      <c r="D28" s="170"/>
      <c r="F28" s="170"/>
      <c r="K28" s="192" t="s">
        <v>193</v>
      </c>
      <c r="L28" s="170">
        <v>50000</v>
      </c>
    </row>
    <row r="29" spans="2:13" x14ac:dyDescent="0.25">
      <c r="B29" s="192" t="s">
        <v>173</v>
      </c>
      <c r="C29" s="170">
        <v>10000</v>
      </c>
      <c r="D29" s="170"/>
      <c r="F29" s="170"/>
      <c r="K29" s="192" t="s">
        <v>172</v>
      </c>
      <c r="L29" s="170">
        <v>500000</v>
      </c>
    </row>
    <row r="30" spans="2:13" x14ac:dyDescent="0.25">
      <c r="B30" s="192" t="s">
        <v>260</v>
      </c>
      <c r="C30" s="170">
        <v>10000</v>
      </c>
      <c r="D30" s="170"/>
      <c r="F30" s="170"/>
      <c r="K30" s="192" t="s">
        <v>165</v>
      </c>
      <c r="L30" s="170">
        <v>600000</v>
      </c>
    </row>
    <row r="31" spans="2:13" x14ac:dyDescent="0.25">
      <c r="B31" s="192" t="s">
        <v>289</v>
      </c>
      <c r="C31" s="170">
        <v>10000</v>
      </c>
      <c r="D31" s="170"/>
      <c r="F31" s="240"/>
      <c r="K31" s="192" t="s">
        <v>289</v>
      </c>
      <c r="L31" s="170">
        <v>10000</v>
      </c>
    </row>
    <row r="32" spans="2:13" x14ac:dyDescent="0.25">
      <c r="B32" s="192" t="s">
        <v>243</v>
      </c>
      <c r="C32" s="170">
        <v>7000</v>
      </c>
      <c r="D32" s="170"/>
      <c r="F32" s="170"/>
      <c r="K32" s="192" t="s">
        <v>148</v>
      </c>
      <c r="L32" s="170">
        <v>400000</v>
      </c>
    </row>
    <row r="33" spans="2:12" x14ac:dyDescent="0.25">
      <c r="B33" s="192" t="s">
        <v>249</v>
      </c>
      <c r="C33" s="170">
        <v>5000</v>
      </c>
      <c r="D33" s="170"/>
      <c r="F33" s="170"/>
      <c r="K33" s="192" t="s">
        <v>182</v>
      </c>
      <c r="L33" s="170">
        <v>100000</v>
      </c>
    </row>
    <row r="34" spans="2:12" x14ac:dyDescent="0.25">
      <c r="B34" s="192" t="s">
        <v>246</v>
      </c>
      <c r="C34" s="170">
        <v>5000</v>
      </c>
      <c r="D34" s="170"/>
      <c r="F34" s="240"/>
      <c r="K34" s="192" t="s">
        <v>145</v>
      </c>
      <c r="L34" s="170">
        <v>57000</v>
      </c>
    </row>
    <row r="35" spans="2:12" s="74" customFormat="1" x14ac:dyDescent="0.25">
      <c r="B35" s="192" t="s">
        <v>300</v>
      </c>
      <c r="C35" s="170">
        <v>2000</v>
      </c>
      <c r="D35" s="170"/>
      <c r="F35" s="240"/>
      <c r="K35" s="192" t="s">
        <v>163</v>
      </c>
      <c r="L35" s="170">
        <v>150000</v>
      </c>
    </row>
    <row r="36" spans="2:12" x14ac:dyDescent="0.25">
      <c r="B36" s="74"/>
      <c r="C36" s="170"/>
      <c r="D36" s="170"/>
      <c r="F36" s="170"/>
      <c r="K36" s="192" t="s">
        <v>273</v>
      </c>
      <c r="L36" s="170">
        <v>20000</v>
      </c>
    </row>
    <row r="37" spans="2:12" x14ac:dyDescent="0.25">
      <c r="B37" s="74"/>
      <c r="C37" s="170"/>
      <c r="D37" s="170"/>
      <c r="F37" s="170"/>
      <c r="K37" s="192" t="s">
        <v>275</v>
      </c>
      <c r="L37" s="170">
        <v>100000</v>
      </c>
    </row>
    <row r="38" spans="2:12" x14ac:dyDescent="0.25">
      <c r="B38" s="74"/>
      <c r="C38" s="170"/>
      <c r="D38" s="170"/>
      <c r="F38" s="170"/>
      <c r="K38" s="192" t="s">
        <v>159</v>
      </c>
      <c r="L38" s="170">
        <v>5838000</v>
      </c>
    </row>
    <row r="39" spans="2:12" x14ac:dyDescent="0.25">
      <c r="B39" s="74"/>
      <c r="C39" s="170"/>
      <c r="D39" s="170"/>
      <c r="F39" s="170"/>
    </row>
    <row r="40" spans="2:12" x14ac:dyDescent="0.25">
      <c r="B40" s="74"/>
      <c r="C40" s="170"/>
      <c r="D40" s="170"/>
      <c r="F40" s="170"/>
    </row>
    <row r="41" spans="2:12" x14ac:dyDescent="0.25">
      <c r="B41" s="74"/>
      <c r="C41" s="170"/>
      <c r="D41" s="170"/>
      <c r="F41" s="170"/>
    </row>
    <row r="42" spans="2:12" x14ac:dyDescent="0.25">
      <c r="B42" s="74"/>
      <c r="C42" s="170"/>
      <c r="D42" s="170"/>
      <c r="F42" s="170"/>
    </row>
    <row r="43" spans="2:12" x14ac:dyDescent="0.25">
      <c r="B43" s="74"/>
      <c r="C43" s="170"/>
      <c r="D43" s="170"/>
      <c r="F43" s="170"/>
    </row>
    <row r="44" spans="2:12" x14ac:dyDescent="0.25">
      <c r="B44" s="74"/>
      <c r="C44" s="170"/>
      <c r="D44" s="170"/>
      <c r="F44" s="170"/>
    </row>
    <row r="45" spans="2:12" x14ac:dyDescent="0.25">
      <c r="B45" s="74"/>
      <c r="C45" s="170"/>
      <c r="D45" s="170"/>
      <c r="F45" s="240"/>
    </row>
    <row r="46" spans="2:12" x14ac:dyDescent="0.25">
      <c r="B46" s="74"/>
      <c r="C46" s="170"/>
      <c r="D46" s="170"/>
      <c r="F46" s="240"/>
    </row>
    <row r="47" spans="2:12" x14ac:dyDescent="0.25">
      <c r="B47" s="74"/>
      <c r="C47" s="170"/>
      <c r="D47" s="170"/>
      <c r="F47" s="240"/>
    </row>
    <row r="48" spans="2:12" x14ac:dyDescent="0.25">
      <c r="B48" s="74"/>
      <c r="C48" s="170"/>
      <c r="D48" s="170"/>
      <c r="F48" s="240"/>
    </row>
    <row r="49" spans="2:6" x14ac:dyDescent="0.25">
      <c r="B49" s="74"/>
      <c r="C49" s="170"/>
      <c r="D49" s="170"/>
      <c r="F49" s="170"/>
    </row>
    <row r="50" spans="2:6" x14ac:dyDescent="0.25">
      <c r="B50" s="74"/>
      <c r="C50" s="170"/>
      <c r="D50" s="170"/>
      <c r="F50" s="170"/>
    </row>
    <row r="51" spans="2:6" x14ac:dyDescent="0.25">
      <c r="B51" s="74"/>
      <c r="C51" s="170"/>
      <c r="D51" s="170"/>
      <c r="F51" s="170"/>
    </row>
    <row r="52" spans="2:6" x14ac:dyDescent="0.25">
      <c r="B52" s="74"/>
      <c r="C52" s="170"/>
      <c r="D52" s="170"/>
      <c r="F52" s="170"/>
    </row>
    <row r="53" spans="2:6" x14ac:dyDescent="0.25">
      <c r="B53" s="74"/>
      <c r="C53" s="170"/>
      <c r="D53" s="170"/>
      <c r="F53" s="170"/>
    </row>
    <row r="54" spans="2:6" x14ac:dyDescent="0.25">
      <c r="B54" s="74"/>
      <c r="C54" s="170"/>
      <c r="D54" s="170"/>
      <c r="F54" s="170"/>
    </row>
    <row r="55" spans="2:6" x14ac:dyDescent="0.25">
      <c r="B55" s="74"/>
      <c r="C55" s="170"/>
      <c r="D55" s="170"/>
      <c r="F55" s="170"/>
    </row>
    <row r="56" spans="2:6" x14ac:dyDescent="0.25">
      <c r="B56" s="74"/>
      <c r="C56" s="170"/>
      <c r="D56" s="170"/>
      <c r="F56" s="170"/>
    </row>
  </sheetData>
  <sortState ref="B6:C35">
    <sortCondition descending="1" ref="C6:C35"/>
  </sortState>
  <pageMargins left="0.7" right="0.7" top="0.75" bottom="0.38"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topLeftCell="A16" workbookViewId="0">
      <selection activeCell="E28" sqref="E28"/>
    </sheetView>
  </sheetViews>
  <sheetFormatPr defaultRowHeight="15" x14ac:dyDescent="0.25"/>
  <cols>
    <col min="1" max="1" width="10.7109375" customWidth="1"/>
  </cols>
  <sheetData>
    <row r="3" spans="1:1" x14ac:dyDescent="0.25">
      <c r="A3" s="93"/>
    </row>
  </sheetData>
  <pageMargins left="0.2" right="0.2" top="0.75" bottom="0.48"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9"/>
  <sheetViews>
    <sheetView workbookViewId="0">
      <selection activeCell="B13" sqref="B13"/>
    </sheetView>
  </sheetViews>
  <sheetFormatPr defaultRowHeight="15" x14ac:dyDescent="0.25"/>
  <cols>
    <col min="1" max="1" width="13.140625" bestFit="1" customWidth="1"/>
    <col min="2" max="2" width="15.28515625" bestFit="1" customWidth="1"/>
  </cols>
  <sheetData>
    <row r="3" spans="1:2" x14ac:dyDescent="0.25">
      <c r="A3" s="176" t="s">
        <v>167</v>
      </c>
      <c r="B3" t="s">
        <v>160</v>
      </c>
    </row>
    <row r="4" spans="1:2" x14ac:dyDescent="0.25">
      <c r="A4" s="192">
        <v>1110</v>
      </c>
      <c r="B4" s="179">
        <v>-9122000</v>
      </c>
    </row>
    <row r="5" spans="1:2" x14ac:dyDescent="0.25">
      <c r="A5" s="192">
        <v>1120</v>
      </c>
      <c r="B5" s="179">
        <v>-526049</v>
      </c>
    </row>
    <row r="6" spans="1:2" x14ac:dyDescent="0.25">
      <c r="A6" s="192">
        <v>2520</v>
      </c>
      <c r="B6" s="179">
        <v>7775000</v>
      </c>
    </row>
    <row r="7" spans="1:2" x14ac:dyDescent="0.25">
      <c r="A7" s="192">
        <v>2530</v>
      </c>
      <c r="B7" s="179">
        <v>3650001</v>
      </c>
    </row>
    <row r="8" spans="1:2" x14ac:dyDescent="0.25">
      <c r="A8" s="192">
        <v>3340</v>
      </c>
      <c r="B8" s="179">
        <v>25594</v>
      </c>
    </row>
    <row r="9" spans="1:2" x14ac:dyDescent="0.25">
      <c r="A9" s="192">
        <v>3350</v>
      </c>
      <c r="B9" s="179">
        <v>4645</v>
      </c>
    </row>
    <row r="10" spans="1:2" x14ac:dyDescent="0.25">
      <c r="A10" s="192">
        <v>4150</v>
      </c>
      <c r="B10" s="179">
        <v>12817</v>
      </c>
    </row>
    <row r="11" spans="1:2" x14ac:dyDescent="0.25">
      <c r="A11" s="192">
        <v>4160</v>
      </c>
      <c r="B11" s="179">
        <v>895</v>
      </c>
    </row>
    <row r="12" spans="1:2" x14ac:dyDescent="0.25">
      <c r="A12" s="192">
        <v>4410</v>
      </c>
      <c r="B12" s="179">
        <v>123601</v>
      </c>
    </row>
    <row r="13" spans="1:2" x14ac:dyDescent="0.25">
      <c r="A13" s="192">
        <v>4460</v>
      </c>
      <c r="B13" s="179">
        <v>56300</v>
      </c>
    </row>
    <row r="14" spans="1:2" x14ac:dyDescent="0.25">
      <c r="A14" s="192">
        <v>4520</v>
      </c>
      <c r="B14" s="179">
        <v>129580</v>
      </c>
    </row>
    <row r="15" spans="1:2" x14ac:dyDescent="0.25">
      <c r="A15" s="192">
        <v>4530</v>
      </c>
      <c r="B15" s="179">
        <v>3000</v>
      </c>
    </row>
    <row r="16" spans="1:2" x14ac:dyDescent="0.25">
      <c r="A16" s="192">
        <v>4540</v>
      </c>
      <c r="B16" s="179">
        <v>194820</v>
      </c>
    </row>
    <row r="17" spans="1:2" x14ac:dyDescent="0.25">
      <c r="A17" s="192">
        <v>6110</v>
      </c>
      <c r="B17" s="179">
        <v>-129290</v>
      </c>
    </row>
    <row r="18" spans="1:2" x14ac:dyDescent="0.25">
      <c r="A18" s="192">
        <v>6215</v>
      </c>
      <c r="B18" s="179">
        <v>1625</v>
      </c>
    </row>
    <row r="19" spans="1:2" x14ac:dyDescent="0.25">
      <c r="A19" s="192">
        <v>6220</v>
      </c>
      <c r="B19" s="179">
        <v>27082</v>
      </c>
    </row>
    <row r="20" spans="1:2" x14ac:dyDescent="0.25">
      <c r="A20" s="192">
        <v>7810</v>
      </c>
      <c r="B20" s="179">
        <v>7792110</v>
      </c>
    </row>
    <row r="21" spans="1:2" x14ac:dyDescent="0.25">
      <c r="A21" s="192">
        <v>7815</v>
      </c>
      <c r="B21" s="179">
        <v>2400589</v>
      </c>
    </row>
    <row r="22" spans="1:2" x14ac:dyDescent="0.25">
      <c r="A22" s="192">
        <v>7820</v>
      </c>
      <c r="B22" s="179">
        <v>207896</v>
      </c>
    </row>
    <row r="23" spans="1:2" x14ac:dyDescent="0.25">
      <c r="A23" s="192">
        <v>7830</v>
      </c>
      <c r="B23" s="179">
        <v>1255724</v>
      </c>
    </row>
    <row r="24" spans="1:2" x14ac:dyDescent="0.25">
      <c r="A24" s="192">
        <v>7835</v>
      </c>
      <c r="B24" s="179">
        <v>150000</v>
      </c>
    </row>
    <row r="25" spans="1:2" x14ac:dyDescent="0.25">
      <c r="A25" s="192">
        <v>7840</v>
      </c>
      <c r="B25" s="179">
        <v>430000</v>
      </c>
    </row>
    <row r="26" spans="1:2" x14ac:dyDescent="0.25">
      <c r="A26" s="192">
        <v>8400</v>
      </c>
      <c r="B26" s="179">
        <v>-13853563</v>
      </c>
    </row>
    <row r="27" spans="1:2" x14ac:dyDescent="0.25">
      <c r="A27" s="192">
        <v>9350</v>
      </c>
      <c r="B27" s="179">
        <v>-610377</v>
      </c>
    </row>
    <row r="28" spans="1:2" x14ac:dyDescent="0.25">
      <c r="A28" s="192">
        <v>9999</v>
      </c>
      <c r="B28" s="179">
        <v>0</v>
      </c>
    </row>
    <row r="29" spans="1:2" x14ac:dyDescent="0.25">
      <c r="A29" s="192" t="s">
        <v>159</v>
      </c>
      <c r="B29" s="179">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86"/>
  <sheetViews>
    <sheetView zoomScale="148" zoomScaleNormal="148" workbookViewId="0">
      <selection activeCell="H56" sqref="H6:H56"/>
    </sheetView>
  </sheetViews>
  <sheetFormatPr defaultColWidth="9.140625" defaultRowHeight="13.5" customHeight="1" x14ac:dyDescent="0.2"/>
  <cols>
    <col min="1" max="1" width="2.85546875" style="152" customWidth="1"/>
    <col min="2" max="2" width="9.28515625" style="159" bestFit="1" customWidth="1"/>
    <col min="3" max="3" width="28.85546875" style="181" bestFit="1" customWidth="1"/>
    <col min="4" max="4" width="10.140625" style="177" customWidth="1"/>
    <col min="5" max="5" width="8.85546875" style="161" customWidth="1"/>
    <col min="6" max="6" width="37.5703125" style="157" customWidth="1"/>
    <col min="7" max="7" width="18.140625" style="157" customWidth="1"/>
    <col min="8" max="8" width="17" style="157" customWidth="1"/>
    <col min="9" max="11" width="9.140625" style="152"/>
    <col min="12" max="12" width="13.140625" style="152" bestFit="1" customWidth="1"/>
    <col min="13" max="13" width="15.28515625" style="152" bestFit="1" customWidth="1"/>
    <col min="14" max="16384" width="9.140625" style="152"/>
  </cols>
  <sheetData>
    <row r="1" spans="1:9" ht="13.5" customHeight="1" x14ac:dyDescent="0.2">
      <c r="A1" s="152" t="s">
        <v>132</v>
      </c>
      <c r="F1" s="157" t="s">
        <v>8</v>
      </c>
    </row>
    <row r="3" spans="1:9" ht="13.5" customHeight="1" x14ac:dyDescent="0.2">
      <c r="F3" s="157" t="s">
        <v>448</v>
      </c>
    </row>
    <row r="5" spans="1:9" ht="13.5" customHeight="1" x14ac:dyDescent="0.2">
      <c r="B5" s="188" t="s">
        <v>141</v>
      </c>
      <c r="C5" s="184" t="s">
        <v>171</v>
      </c>
      <c r="D5" s="184" t="s">
        <v>138</v>
      </c>
      <c r="E5" s="185" t="s">
        <v>140</v>
      </c>
      <c r="F5" s="186" t="s">
        <v>139</v>
      </c>
      <c r="G5" s="186" t="s">
        <v>142</v>
      </c>
      <c r="H5" s="160" t="s">
        <v>143</v>
      </c>
    </row>
    <row r="6" spans="1:9" ht="13.5" customHeight="1" x14ac:dyDescent="0.25">
      <c r="B6" s="74">
        <v>1110</v>
      </c>
      <c r="C6" s="119" t="s">
        <v>69</v>
      </c>
      <c r="D6" s="217" t="s">
        <v>192</v>
      </c>
      <c r="E6" s="74">
        <v>1</v>
      </c>
      <c r="F6" s="74" t="s">
        <v>193</v>
      </c>
      <c r="G6" s="74" t="s">
        <v>194</v>
      </c>
      <c r="H6" s="240">
        <v>-50000</v>
      </c>
      <c r="I6" s="178"/>
    </row>
    <row r="7" spans="1:9" ht="13.5" customHeight="1" x14ac:dyDescent="0.25">
      <c r="B7" s="74">
        <v>1110</v>
      </c>
      <c r="C7" s="119" t="s">
        <v>69</v>
      </c>
      <c r="D7" s="217" t="s">
        <v>192</v>
      </c>
      <c r="E7" s="74">
        <v>2</v>
      </c>
      <c r="F7" s="74" t="s">
        <v>145</v>
      </c>
      <c r="G7" s="74" t="s">
        <v>195</v>
      </c>
      <c r="H7" s="240">
        <v>-6000</v>
      </c>
      <c r="I7" s="178"/>
    </row>
    <row r="8" spans="1:9" ht="13.5" customHeight="1" x14ac:dyDescent="0.25">
      <c r="B8" s="74">
        <v>1110</v>
      </c>
      <c r="C8" s="119" t="s">
        <v>69</v>
      </c>
      <c r="D8" s="217" t="s">
        <v>196</v>
      </c>
      <c r="E8" s="74">
        <v>3</v>
      </c>
      <c r="F8" s="74" t="s">
        <v>147</v>
      </c>
      <c r="G8" s="74" t="s">
        <v>197</v>
      </c>
      <c r="H8" s="240">
        <v>-1000</v>
      </c>
      <c r="I8" s="178"/>
    </row>
    <row r="9" spans="1:9" ht="13.5" customHeight="1" x14ac:dyDescent="0.25">
      <c r="B9" s="74">
        <v>1110</v>
      </c>
      <c r="C9" s="119" t="s">
        <v>69</v>
      </c>
      <c r="D9" s="217" t="s">
        <v>209</v>
      </c>
      <c r="E9" s="74">
        <v>10</v>
      </c>
      <c r="F9" s="74" t="s">
        <v>145</v>
      </c>
      <c r="G9" s="74" t="s">
        <v>195</v>
      </c>
      <c r="H9" s="240">
        <v>-5000</v>
      </c>
      <c r="I9" s="178"/>
    </row>
    <row r="10" spans="1:9" ht="13.5" customHeight="1" x14ac:dyDescent="0.25">
      <c r="B10" s="74">
        <v>1110</v>
      </c>
      <c r="C10" s="119" t="s">
        <v>69</v>
      </c>
      <c r="D10" s="217" t="s">
        <v>210</v>
      </c>
      <c r="E10" s="74">
        <v>11</v>
      </c>
      <c r="F10" s="74" t="s">
        <v>147</v>
      </c>
      <c r="G10" s="74" t="s">
        <v>197</v>
      </c>
      <c r="H10" s="240">
        <v>-1000</v>
      </c>
      <c r="I10" s="178"/>
    </row>
    <row r="11" spans="1:9" ht="13.5" customHeight="1" x14ac:dyDescent="0.25">
      <c r="B11" s="74">
        <v>1110</v>
      </c>
      <c r="C11" s="119" t="s">
        <v>69</v>
      </c>
      <c r="D11" s="217" t="s">
        <v>214</v>
      </c>
      <c r="E11" s="74">
        <v>13</v>
      </c>
      <c r="F11" s="74" t="s">
        <v>145</v>
      </c>
      <c r="G11" s="74" t="s">
        <v>195</v>
      </c>
      <c r="H11" s="240">
        <v>-5000</v>
      </c>
      <c r="I11" s="178"/>
    </row>
    <row r="12" spans="1:9" ht="13.5" customHeight="1" x14ac:dyDescent="0.25">
      <c r="B12" s="74">
        <v>1110</v>
      </c>
      <c r="C12" s="119" t="s">
        <v>69</v>
      </c>
      <c r="D12" s="217" t="s">
        <v>215</v>
      </c>
      <c r="E12" s="74">
        <v>14</v>
      </c>
      <c r="F12" s="74" t="s">
        <v>147</v>
      </c>
      <c r="G12" s="74" t="s">
        <v>197</v>
      </c>
      <c r="H12" s="240">
        <v>-1000</v>
      </c>
      <c r="I12" s="178"/>
    </row>
    <row r="13" spans="1:9" ht="13.5" customHeight="1" x14ac:dyDescent="0.25">
      <c r="B13" s="74">
        <v>1110</v>
      </c>
      <c r="C13" s="119" t="s">
        <v>69</v>
      </c>
      <c r="D13" s="217" t="s">
        <v>218</v>
      </c>
      <c r="E13" s="74">
        <v>16</v>
      </c>
      <c r="F13" s="74" t="s">
        <v>147</v>
      </c>
      <c r="G13" s="74" t="s">
        <v>197</v>
      </c>
      <c r="H13" s="240">
        <v>-1000</v>
      </c>
      <c r="I13" s="178"/>
    </row>
    <row r="14" spans="1:9" ht="13.5" customHeight="1" x14ac:dyDescent="0.25">
      <c r="B14" s="74">
        <v>1110</v>
      </c>
      <c r="C14" s="119" t="s">
        <v>69</v>
      </c>
      <c r="D14" s="217" t="s">
        <v>218</v>
      </c>
      <c r="E14" s="74">
        <v>17</v>
      </c>
      <c r="F14" s="74" t="s">
        <v>145</v>
      </c>
      <c r="G14" s="74" t="s">
        <v>195</v>
      </c>
      <c r="H14" s="170">
        <v>-5000</v>
      </c>
      <c r="I14" s="178"/>
    </row>
    <row r="15" spans="1:9" ht="13.5" customHeight="1" x14ac:dyDescent="0.25">
      <c r="B15" s="74">
        <v>1110</v>
      </c>
      <c r="C15" s="119" t="s">
        <v>69</v>
      </c>
      <c r="D15" s="217" t="s">
        <v>219</v>
      </c>
      <c r="E15" s="74">
        <v>18</v>
      </c>
      <c r="F15" s="74" t="s">
        <v>147</v>
      </c>
      <c r="G15" s="74" t="s">
        <v>197</v>
      </c>
      <c r="H15" s="170">
        <v>-1000</v>
      </c>
      <c r="I15" s="178"/>
    </row>
    <row r="16" spans="1:9" ht="13.5" customHeight="1" x14ac:dyDescent="0.25">
      <c r="B16" s="74">
        <v>1110</v>
      </c>
      <c r="C16" s="119" t="s">
        <v>69</v>
      </c>
      <c r="D16" s="217" t="s">
        <v>220</v>
      </c>
      <c r="E16" s="74">
        <v>19</v>
      </c>
      <c r="F16" s="74" t="s">
        <v>145</v>
      </c>
      <c r="G16" s="74" t="s">
        <v>195</v>
      </c>
      <c r="H16" s="170">
        <v>-5000</v>
      </c>
      <c r="I16" s="178"/>
    </row>
    <row r="17" spans="2:9" ht="13.5" customHeight="1" x14ac:dyDescent="0.25">
      <c r="B17" s="74">
        <v>1110</v>
      </c>
      <c r="C17" s="119" t="s">
        <v>69</v>
      </c>
      <c r="D17" s="217" t="s">
        <v>221</v>
      </c>
      <c r="E17" s="74">
        <v>20</v>
      </c>
      <c r="F17" s="74" t="s">
        <v>222</v>
      </c>
      <c r="G17" s="74" t="s">
        <v>223</v>
      </c>
      <c r="H17" s="170">
        <v>-1000000</v>
      </c>
      <c r="I17" s="178"/>
    </row>
    <row r="18" spans="2:9" ht="13.5" customHeight="1" x14ac:dyDescent="0.25">
      <c r="B18" s="74">
        <v>1110</v>
      </c>
      <c r="C18" s="119" t="s">
        <v>69</v>
      </c>
      <c r="D18" s="217" t="s">
        <v>226</v>
      </c>
      <c r="E18" s="74">
        <v>22</v>
      </c>
      <c r="F18" s="74" t="s">
        <v>147</v>
      </c>
      <c r="G18" s="74" t="s">
        <v>197</v>
      </c>
      <c r="H18" s="170">
        <v>-1000</v>
      </c>
      <c r="I18" s="178"/>
    </row>
    <row r="19" spans="2:9" ht="13.5" customHeight="1" x14ac:dyDescent="0.25">
      <c r="B19" s="74">
        <v>1110</v>
      </c>
      <c r="C19" s="119" t="s">
        <v>69</v>
      </c>
      <c r="D19" s="217" t="s">
        <v>227</v>
      </c>
      <c r="E19" s="74">
        <v>23</v>
      </c>
      <c r="F19" s="74" t="s">
        <v>145</v>
      </c>
      <c r="G19" s="74" t="s">
        <v>195</v>
      </c>
      <c r="H19" s="170">
        <v>-5000</v>
      </c>
      <c r="I19" s="178"/>
    </row>
    <row r="20" spans="2:9" ht="13.5" customHeight="1" x14ac:dyDescent="0.25">
      <c r="B20" s="74">
        <v>1110</v>
      </c>
      <c r="C20" s="119" t="s">
        <v>69</v>
      </c>
      <c r="D20" s="217" t="s">
        <v>228</v>
      </c>
      <c r="E20" s="74">
        <v>24</v>
      </c>
      <c r="F20" s="74" t="s">
        <v>147</v>
      </c>
      <c r="G20" s="74" t="s">
        <v>197</v>
      </c>
      <c r="H20" s="170">
        <v>-1000</v>
      </c>
      <c r="I20" s="178"/>
    </row>
    <row r="21" spans="2:9" ht="13.5" customHeight="1" x14ac:dyDescent="0.25">
      <c r="B21" s="74">
        <v>1110</v>
      </c>
      <c r="C21" s="119" t="s">
        <v>69</v>
      </c>
      <c r="D21" s="217" t="s">
        <v>229</v>
      </c>
      <c r="E21" s="74">
        <v>25</v>
      </c>
      <c r="F21" s="74" t="s">
        <v>145</v>
      </c>
      <c r="G21" s="74" t="s">
        <v>195</v>
      </c>
      <c r="H21" s="170">
        <v>-5000</v>
      </c>
      <c r="I21" s="178"/>
    </row>
    <row r="22" spans="2:9" ht="13.5" customHeight="1" x14ac:dyDescent="0.25">
      <c r="B22" s="74">
        <v>1110</v>
      </c>
      <c r="C22" s="119" t="s">
        <v>69</v>
      </c>
      <c r="D22" s="217" t="s">
        <v>230</v>
      </c>
      <c r="E22" s="74">
        <v>26</v>
      </c>
      <c r="F22" s="74" t="s">
        <v>147</v>
      </c>
      <c r="G22" s="74" t="s">
        <v>197</v>
      </c>
      <c r="H22" s="170">
        <v>-1000</v>
      </c>
      <c r="I22" s="178"/>
    </row>
    <row r="23" spans="2:9" ht="13.5" customHeight="1" x14ac:dyDescent="0.25">
      <c r="B23" s="74">
        <v>1110</v>
      </c>
      <c r="C23" s="119" t="s">
        <v>69</v>
      </c>
      <c r="D23" s="217" t="s">
        <v>231</v>
      </c>
      <c r="E23" s="74">
        <v>27</v>
      </c>
      <c r="F23" s="74" t="s">
        <v>145</v>
      </c>
      <c r="G23" s="74" t="s">
        <v>195</v>
      </c>
      <c r="H23" s="170">
        <v>-5000</v>
      </c>
      <c r="I23" s="178"/>
    </row>
    <row r="24" spans="2:9" ht="13.5" customHeight="1" x14ac:dyDescent="0.25">
      <c r="B24" s="74">
        <v>1110</v>
      </c>
      <c r="C24" s="119" t="s">
        <v>69</v>
      </c>
      <c r="D24" s="217" t="s">
        <v>232</v>
      </c>
      <c r="E24" s="74">
        <v>28</v>
      </c>
      <c r="F24" s="74" t="s">
        <v>147</v>
      </c>
      <c r="G24" s="74" t="s">
        <v>197</v>
      </c>
      <c r="H24" s="170">
        <v>-1000</v>
      </c>
      <c r="I24" s="178"/>
    </row>
    <row r="25" spans="2:9" ht="13.5" customHeight="1" x14ac:dyDescent="0.25">
      <c r="B25" s="74">
        <v>1110</v>
      </c>
      <c r="C25" s="119" t="s">
        <v>69</v>
      </c>
      <c r="D25" s="217" t="s">
        <v>232</v>
      </c>
      <c r="E25" s="74">
        <v>29</v>
      </c>
      <c r="F25" s="74" t="s">
        <v>145</v>
      </c>
      <c r="G25" s="74" t="s">
        <v>195</v>
      </c>
      <c r="H25" s="170">
        <v>-5000</v>
      </c>
      <c r="I25" s="178"/>
    </row>
    <row r="26" spans="2:9" ht="13.5" customHeight="1" x14ac:dyDescent="0.25">
      <c r="B26" s="74">
        <v>1110</v>
      </c>
      <c r="C26" s="119" t="s">
        <v>69</v>
      </c>
      <c r="D26" s="217" t="s">
        <v>234</v>
      </c>
      <c r="E26" s="74">
        <v>31</v>
      </c>
      <c r="F26" s="74" t="s">
        <v>145</v>
      </c>
      <c r="G26" s="74" t="s">
        <v>195</v>
      </c>
      <c r="H26" s="170">
        <v>-5500</v>
      </c>
      <c r="I26" s="178"/>
    </row>
    <row r="27" spans="2:9" ht="13.5" customHeight="1" x14ac:dyDescent="0.25">
      <c r="B27" s="74">
        <v>1110</v>
      </c>
      <c r="C27" s="119" t="s">
        <v>69</v>
      </c>
      <c r="D27" s="217" t="s">
        <v>235</v>
      </c>
      <c r="E27" s="74">
        <v>32</v>
      </c>
      <c r="F27" s="74" t="s">
        <v>147</v>
      </c>
      <c r="G27" s="74" t="s">
        <v>236</v>
      </c>
      <c r="H27" s="170">
        <v>-1000</v>
      </c>
      <c r="I27" s="178"/>
    </row>
    <row r="28" spans="2:9" ht="13.5" customHeight="1" x14ac:dyDescent="0.25">
      <c r="B28" s="74">
        <v>1110</v>
      </c>
      <c r="C28" s="119" t="s">
        <v>69</v>
      </c>
      <c r="D28" s="217" t="s">
        <v>237</v>
      </c>
      <c r="E28" s="74">
        <v>33</v>
      </c>
      <c r="F28" s="74" t="s">
        <v>238</v>
      </c>
      <c r="G28" s="74" t="s">
        <v>239</v>
      </c>
      <c r="H28" s="170">
        <v>-25000</v>
      </c>
      <c r="I28" s="178"/>
    </row>
    <row r="29" spans="2:9" ht="13.5" customHeight="1" x14ac:dyDescent="0.25">
      <c r="B29" s="74">
        <v>1110</v>
      </c>
      <c r="C29" s="119" t="s">
        <v>69</v>
      </c>
      <c r="D29" s="217" t="s">
        <v>240</v>
      </c>
      <c r="E29" s="74">
        <v>34</v>
      </c>
      <c r="F29" s="74" t="s">
        <v>145</v>
      </c>
      <c r="G29" s="74" t="s">
        <v>195</v>
      </c>
      <c r="H29" s="170">
        <v>-5500</v>
      </c>
      <c r="I29" s="178"/>
    </row>
    <row r="30" spans="2:9" ht="13.5" customHeight="1" x14ac:dyDescent="0.25">
      <c r="B30" s="74">
        <v>1110</v>
      </c>
      <c r="C30" s="119" t="s">
        <v>69</v>
      </c>
      <c r="D30" s="217" t="s">
        <v>241</v>
      </c>
      <c r="E30" s="74">
        <v>35</v>
      </c>
      <c r="F30" s="74" t="s">
        <v>147</v>
      </c>
      <c r="G30" s="74" t="s">
        <v>236</v>
      </c>
      <c r="H30" s="170">
        <v>-1000</v>
      </c>
      <c r="I30" s="178"/>
    </row>
    <row r="31" spans="2:9" ht="13.5" customHeight="1" x14ac:dyDescent="0.25">
      <c r="B31" s="74">
        <v>1110</v>
      </c>
      <c r="C31" s="119" t="s">
        <v>69</v>
      </c>
      <c r="D31" s="217" t="s">
        <v>242</v>
      </c>
      <c r="E31" s="74">
        <v>36</v>
      </c>
      <c r="F31" s="74" t="s">
        <v>243</v>
      </c>
      <c r="G31" s="74" t="s">
        <v>244</v>
      </c>
      <c r="H31" s="170">
        <v>-7000</v>
      </c>
      <c r="I31" s="178"/>
    </row>
    <row r="32" spans="2:9" ht="13.5" customHeight="1" x14ac:dyDescent="0.25">
      <c r="B32" s="74">
        <v>1110</v>
      </c>
      <c r="C32" s="119" t="s">
        <v>69</v>
      </c>
      <c r="D32" s="217" t="s">
        <v>245</v>
      </c>
      <c r="E32" s="74">
        <v>37</v>
      </c>
      <c r="F32" s="74" t="s">
        <v>246</v>
      </c>
      <c r="G32" s="74" t="s">
        <v>247</v>
      </c>
      <c r="H32" s="170">
        <v>-5000</v>
      </c>
      <c r="I32" s="178"/>
    </row>
    <row r="33" spans="2:9" ht="13.5" customHeight="1" x14ac:dyDescent="0.25">
      <c r="B33" s="74">
        <v>1110</v>
      </c>
      <c r="C33" s="119" t="s">
        <v>69</v>
      </c>
      <c r="D33" s="217" t="s">
        <v>248</v>
      </c>
      <c r="E33" s="74">
        <v>38</v>
      </c>
      <c r="F33" s="74" t="s">
        <v>249</v>
      </c>
      <c r="G33" s="74" t="s">
        <v>250</v>
      </c>
      <c r="H33" s="170">
        <v>-5000</v>
      </c>
      <c r="I33" s="178"/>
    </row>
    <row r="34" spans="2:9" ht="13.5" customHeight="1" x14ac:dyDescent="0.25">
      <c r="B34" s="74">
        <v>1110</v>
      </c>
      <c r="C34" s="119" t="s">
        <v>69</v>
      </c>
      <c r="D34" s="217" t="s">
        <v>251</v>
      </c>
      <c r="E34" s="74">
        <v>39</v>
      </c>
      <c r="F34" s="74" t="s">
        <v>252</v>
      </c>
      <c r="G34" s="74" t="s">
        <v>253</v>
      </c>
      <c r="H34" s="170">
        <v>-100000</v>
      </c>
      <c r="I34" s="178"/>
    </row>
    <row r="35" spans="2:9" ht="13.5" customHeight="1" x14ac:dyDescent="0.25">
      <c r="B35" s="74">
        <v>1110</v>
      </c>
      <c r="C35" s="119" t="s">
        <v>69</v>
      </c>
      <c r="D35" s="217" t="s">
        <v>254</v>
      </c>
      <c r="E35" s="74">
        <v>40</v>
      </c>
      <c r="F35" s="74" t="s">
        <v>148</v>
      </c>
      <c r="G35" s="74" t="s">
        <v>255</v>
      </c>
      <c r="H35" s="170">
        <v>-400000</v>
      </c>
      <c r="I35" s="178"/>
    </row>
    <row r="36" spans="2:9" ht="13.5" customHeight="1" x14ac:dyDescent="0.25">
      <c r="B36" s="74">
        <v>1110</v>
      </c>
      <c r="C36" s="119" t="s">
        <v>69</v>
      </c>
      <c r="D36" s="217" t="s">
        <v>254</v>
      </c>
      <c r="E36" s="74">
        <v>41</v>
      </c>
      <c r="F36" s="74" t="s">
        <v>163</v>
      </c>
      <c r="G36" s="74" t="s">
        <v>256</v>
      </c>
      <c r="H36" s="170">
        <v>-150000</v>
      </c>
      <c r="I36" s="178"/>
    </row>
    <row r="37" spans="2:9" ht="13.5" customHeight="1" x14ac:dyDescent="0.25">
      <c r="B37" s="74">
        <v>1110</v>
      </c>
      <c r="C37" s="119" t="s">
        <v>69</v>
      </c>
      <c r="D37" s="217" t="s">
        <v>257</v>
      </c>
      <c r="E37" s="74">
        <v>42</v>
      </c>
      <c r="F37" s="74" t="s">
        <v>181</v>
      </c>
      <c r="G37" s="74" t="s">
        <v>258</v>
      </c>
      <c r="H37" s="170">
        <v>-30000</v>
      </c>
      <c r="I37" s="178"/>
    </row>
    <row r="38" spans="2:9" ht="13.5" customHeight="1" x14ac:dyDescent="0.25">
      <c r="B38" s="74">
        <v>1110</v>
      </c>
      <c r="C38" s="119" t="s">
        <v>69</v>
      </c>
      <c r="D38" s="217" t="s">
        <v>259</v>
      </c>
      <c r="E38" s="74">
        <v>43</v>
      </c>
      <c r="F38" s="74" t="s">
        <v>260</v>
      </c>
      <c r="G38" s="74" t="s">
        <v>261</v>
      </c>
      <c r="H38" s="170">
        <v>-10000</v>
      </c>
      <c r="I38" s="178"/>
    </row>
    <row r="39" spans="2:9" ht="13.5" customHeight="1" x14ac:dyDescent="0.25">
      <c r="B39" s="74">
        <v>1110</v>
      </c>
      <c r="C39" s="119" t="s">
        <v>69</v>
      </c>
      <c r="D39" s="217" t="s">
        <v>262</v>
      </c>
      <c r="E39" s="74">
        <v>44</v>
      </c>
      <c r="F39" s="74" t="s">
        <v>212</v>
      </c>
      <c r="G39" s="74" t="s">
        <v>263</v>
      </c>
      <c r="H39" s="170">
        <v>-150000</v>
      </c>
      <c r="I39" s="178"/>
    </row>
    <row r="40" spans="2:9" ht="13.5" customHeight="1" x14ac:dyDescent="0.25">
      <c r="B40" s="74">
        <v>1110</v>
      </c>
      <c r="C40" s="119" t="s">
        <v>69</v>
      </c>
      <c r="D40" s="217" t="s">
        <v>262</v>
      </c>
      <c r="E40" s="74">
        <v>45</v>
      </c>
      <c r="F40" s="74" t="s">
        <v>147</v>
      </c>
      <c r="G40" s="74" t="s">
        <v>236</v>
      </c>
      <c r="H40" s="170">
        <v>-1000</v>
      </c>
      <c r="I40" s="178"/>
    </row>
    <row r="41" spans="2:9" ht="13.5" customHeight="1" x14ac:dyDescent="0.25">
      <c r="B41" s="74">
        <v>1110</v>
      </c>
      <c r="C41" s="119" t="s">
        <v>69</v>
      </c>
      <c r="D41" s="217" t="s">
        <v>262</v>
      </c>
      <c r="E41" s="74">
        <v>46</v>
      </c>
      <c r="F41" s="74" t="s">
        <v>149</v>
      </c>
      <c r="G41" s="74" t="s">
        <v>264</v>
      </c>
      <c r="H41" s="170">
        <v>-25000</v>
      </c>
      <c r="I41" s="178"/>
    </row>
    <row r="42" spans="2:9" ht="13.5" customHeight="1" x14ac:dyDescent="0.25">
      <c r="B42" s="74">
        <v>1110</v>
      </c>
      <c r="C42" s="119" t="s">
        <v>69</v>
      </c>
      <c r="D42" s="217" t="s">
        <v>265</v>
      </c>
      <c r="E42" s="74">
        <v>47</v>
      </c>
      <c r="F42" s="74" t="s">
        <v>182</v>
      </c>
      <c r="G42" s="74" t="s">
        <v>266</v>
      </c>
      <c r="H42" s="170">
        <v>-100000</v>
      </c>
      <c r="I42" s="178"/>
    </row>
    <row r="43" spans="2:9" ht="13.5" customHeight="1" x14ac:dyDescent="0.25">
      <c r="B43" s="74">
        <v>1110</v>
      </c>
      <c r="C43" s="119" t="s">
        <v>69</v>
      </c>
      <c r="D43" s="217" t="s">
        <v>268</v>
      </c>
      <c r="E43" s="74">
        <v>49</v>
      </c>
      <c r="F43" s="74" t="s">
        <v>269</v>
      </c>
      <c r="G43" s="74" t="s">
        <v>270</v>
      </c>
      <c r="H43" s="170">
        <v>-2000000</v>
      </c>
      <c r="I43" s="178"/>
    </row>
    <row r="44" spans="2:9" ht="13.5" customHeight="1" x14ac:dyDescent="0.25">
      <c r="B44" s="74">
        <v>1110</v>
      </c>
      <c r="C44" s="119" t="s">
        <v>69</v>
      </c>
      <c r="D44" s="217" t="s">
        <v>268</v>
      </c>
      <c r="E44" s="74">
        <v>50</v>
      </c>
      <c r="F44" s="74" t="s">
        <v>174</v>
      </c>
      <c r="G44" s="74" t="s">
        <v>271</v>
      </c>
      <c r="H44" s="170">
        <v>-50000</v>
      </c>
      <c r="I44" s="178"/>
    </row>
    <row r="45" spans="2:9" ht="13.5" customHeight="1" x14ac:dyDescent="0.25">
      <c r="B45" s="74">
        <v>1110</v>
      </c>
      <c r="C45" s="119" t="s">
        <v>69</v>
      </c>
      <c r="D45" s="217" t="s">
        <v>272</v>
      </c>
      <c r="E45" s="74">
        <v>52</v>
      </c>
      <c r="F45" s="74" t="s">
        <v>273</v>
      </c>
      <c r="G45" s="74" t="s">
        <v>274</v>
      </c>
      <c r="H45" s="170">
        <v>-20000</v>
      </c>
      <c r="I45" s="178"/>
    </row>
    <row r="46" spans="2:9" ht="13.5" customHeight="1" x14ac:dyDescent="0.25">
      <c r="B46" s="74">
        <v>1110</v>
      </c>
      <c r="C46" s="119" t="s">
        <v>69</v>
      </c>
      <c r="D46" s="217" t="s">
        <v>272</v>
      </c>
      <c r="E46" s="74">
        <v>53</v>
      </c>
      <c r="F46" s="74" t="s">
        <v>275</v>
      </c>
      <c r="G46" s="74" t="s">
        <v>276</v>
      </c>
      <c r="H46" s="170">
        <v>-100000</v>
      </c>
      <c r="I46" s="178"/>
    </row>
    <row r="47" spans="2:9" ht="13.5" customHeight="1" x14ac:dyDescent="0.25">
      <c r="B47" s="74">
        <v>1110</v>
      </c>
      <c r="C47" s="119" t="s">
        <v>69</v>
      </c>
      <c r="D47" s="217" t="s">
        <v>277</v>
      </c>
      <c r="E47" s="74">
        <v>54</v>
      </c>
      <c r="F47" s="74" t="s">
        <v>164</v>
      </c>
      <c r="G47" s="74" t="s">
        <v>278</v>
      </c>
      <c r="H47" s="170">
        <v>-50000</v>
      </c>
      <c r="I47" s="178"/>
    </row>
    <row r="48" spans="2:9" ht="13.5" customHeight="1" x14ac:dyDescent="0.25">
      <c r="B48" s="74">
        <v>1110</v>
      </c>
      <c r="C48" s="119" t="s">
        <v>69</v>
      </c>
      <c r="D48" s="217" t="s">
        <v>283</v>
      </c>
      <c r="E48" s="74">
        <v>58</v>
      </c>
      <c r="F48" s="74" t="s">
        <v>284</v>
      </c>
      <c r="G48" s="74" t="s">
        <v>285</v>
      </c>
      <c r="H48" s="170">
        <v>-100000</v>
      </c>
      <c r="I48" s="178"/>
    </row>
    <row r="49" spans="2:9" ht="13.5" customHeight="1" x14ac:dyDescent="0.25">
      <c r="B49" s="74">
        <v>1110</v>
      </c>
      <c r="C49" s="119" t="s">
        <v>69</v>
      </c>
      <c r="D49" s="217" t="s">
        <v>283</v>
      </c>
      <c r="E49" s="74">
        <v>59</v>
      </c>
      <c r="F49" s="74" t="s">
        <v>172</v>
      </c>
      <c r="G49" s="74" t="s">
        <v>286</v>
      </c>
      <c r="H49" s="170">
        <v>-500000</v>
      </c>
      <c r="I49" s="178"/>
    </row>
    <row r="50" spans="2:9" ht="13.5" customHeight="1" x14ac:dyDescent="0.25">
      <c r="B50" s="74">
        <v>1110</v>
      </c>
      <c r="C50" s="119" t="s">
        <v>69</v>
      </c>
      <c r="D50" s="217" t="s">
        <v>287</v>
      </c>
      <c r="E50" s="74">
        <v>60</v>
      </c>
      <c r="F50" s="74" t="s">
        <v>173</v>
      </c>
      <c r="G50" s="74" t="s">
        <v>288</v>
      </c>
      <c r="H50" s="170">
        <v>-10000</v>
      </c>
      <c r="I50" s="178"/>
    </row>
    <row r="51" spans="2:9" ht="13.5" customHeight="1" x14ac:dyDescent="0.25">
      <c r="B51" s="74">
        <v>1110</v>
      </c>
      <c r="C51" s="119" t="s">
        <v>69</v>
      </c>
      <c r="D51" s="217" t="s">
        <v>287</v>
      </c>
      <c r="E51" s="74">
        <v>61</v>
      </c>
      <c r="F51" s="74" t="s">
        <v>289</v>
      </c>
      <c r="G51" s="74" t="s">
        <v>290</v>
      </c>
      <c r="H51" s="170">
        <v>-10000</v>
      </c>
      <c r="I51" s="178"/>
    </row>
    <row r="52" spans="2:9" ht="13.5" customHeight="1" x14ac:dyDescent="0.25">
      <c r="B52" s="74">
        <v>1110</v>
      </c>
      <c r="C52" s="119" t="s">
        <v>69</v>
      </c>
      <c r="D52" s="217" t="s">
        <v>293</v>
      </c>
      <c r="E52" s="74">
        <v>63</v>
      </c>
      <c r="F52" s="74" t="s">
        <v>294</v>
      </c>
      <c r="G52" s="74" t="s">
        <v>295</v>
      </c>
      <c r="H52" s="170">
        <v>-20000</v>
      </c>
      <c r="I52" s="178"/>
    </row>
    <row r="53" spans="2:9" ht="13.5" customHeight="1" x14ac:dyDescent="0.25">
      <c r="B53" s="74">
        <v>1110</v>
      </c>
      <c r="C53" s="119" t="s">
        <v>69</v>
      </c>
      <c r="D53" s="217" t="s">
        <v>296</v>
      </c>
      <c r="E53" s="74">
        <v>64</v>
      </c>
      <c r="F53" s="74" t="s">
        <v>297</v>
      </c>
      <c r="G53" s="74" t="s">
        <v>298</v>
      </c>
      <c r="H53" s="170">
        <v>-50000</v>
      </c>
      <c r="I53" s="178"/>
    </row>
    <row r="54" spans="2:9" ht="13.5" customHeight="1" x14ac:dyDescent="0.25">
      <c r="B54" s="74">
        <v>1110</v>
      </c>
      <c r="C54" s="119" t="s">
        <v>69</v>
      </c>
      <c r="D54" s="217" t="s">
        <v>299</v>
      </c>
      <c r="E54" s="74">
        <v>65</v>
      </c>
      <c r="F54" s="74" t="s">
        <v>300</v>
      </c>
      <c r="G54" s="74" t="s">
        <v>301</v>
      </c>
      <c r="H54" s="170">
        <v>-2000</v>
      </c>
      <c r="I54" s="178"/>
    </row>
    <row r="55" spans="2:9" ht="13.5" customHeight="1" x14ac:dyDescent="0.25">
      <c r="B55" s="74">
        <v>1110</v>
      </c>
      <c r="C55" s="119" t="s">
        <v>69</v>
      </c>
      <c r="D55" s="217" t="s">
        <v>299</v>
      </c>
      <c r="E55" s="74">
        <v>66</v>
      </c>
      <c r="F55" s="74" t="s">
        <v>165</v>
      </c>
      <c r="G55" s="74" t="s">
        <v>302</v>
      </c>
      <c r="H55" s="170">
        <v>-600000</v>
      </c>
      <c r="I55" s="178"/>
    </row>
    <row r="56" spans="2:9" ht="13.5" customHeight="1" x14ac:dyDescent="0.25">
      <c r="B56" s="74">
        <v>1110</v>
      </c>
      <c r="C56" s="119" t="s">
        <v>69</v>
      </c>
      <c r="D56" s="217" t="s">
        <v>303</v>
      </c>
      <c r="E56" s="74">
        <v>67</v>
      </c>
      <c r="F56" s="74" t="s">
        <v>144</v>
      </c>
      <c r="G56" s="74" t="s">
        <v>304</v>
      </c>
      <c r="H56" s="170">
        <v>-200000</v>
      </c>
      <c r="I56" s="178"/>
    </row>
    <row r="57" spans="2:9" ht="13.5" customHeight="1" x14ac:dyDescent="0.25">
      <c r="B57" s="74">
        <v>1120</v>
      </c>
      <c r="C57" s="119" t="s">
        <v>436</v>
      </c>
      <c r="D57" s="217" t="s">
        <v>341</v>
      </c>
      <c r="E57" s="74">
        <v>106</v>
      </c>
      <c r="F57" s="74" t="s">
        <v>62</v>
      </c>
      <c r="G57" s="74" t="s">
        <v>342</v>
      </c>
      <c r="H57" s="170">
        <v>-50541</v>
      </c>
      <c r="I57" s="178"/>
    </row>
    <row r="58" spans="2:9" ht="13.5" customHeight="1" x14ac:dyDescent="0.25">
      <c r="B58" s="74">
        <v>1120</v>
      </c>
      <c r="C58" s="119" t="s">
        <v>436</v>
      </c>
      <c r="D58" s="217" t="s">
        <v>343</v>
      </c>
      <c r="E58" s="74">
        <v>107</v>
      </c>
      <c r="F58" s="74" t="s">
        <v>183</v>
      </c>
      <c r="G58" s="74" t="s">
        <v>344</v>
      </c>
      <c r="H58" s="170">
        <v>-34000</v>
      </c>
      <c r="I58" s="178"/>
    </row>
    <row r="59" spans="2:9" ht="13.5" customHeight="1" x14ac:dyDescent="0.25">
      <c r="B59" s="74">
        <v>1120</v>
      </c>
      <c r="C59" s="119" t="s">
        <v>436</v>
      </c>
      <c r="D59" s="217" t="s">
        <v>347</v>
      </c>
      <c r="E59" s="74">
        <v>110</v>
      </c>
      <c r="F59" s="74" t="s">
        <v>348</v>
      </c>
      <c r="G59" s="74" t="s">
        <v>349</v>
      </c>
      <c r="H59" s="170">
        <v>-1250</v>
      </c>
      <c r="I59" s="178"/>
    </row>
    <row r="60" spans="2:9" ht="13.5" customHeight="1" x14ac:dyDescent="0.25">
      <c r="B60" s="74">
        <v>1120</v>
      </c>
      <c r="C60" s="119" t="s">
        <v>436</v>
      </c>
      <c r="D60" s="217" t="s">
        <v>347</v>
      </c>
      <c r="E60" s="74">
        <v>111</v>
      </c>
      <c r="F60" s="74" t="s">
        <v>183</v>
      </c>
      <c r="G60" s="74" t="s">
        <v>344</v>
      </c>
      <c r="H60" s="170">
        <v>-32000</v>
      </c>
      <c r="I60" s="178"/>
    </row>
    <row r="61" spans="2:9" ht="13.5" customHeight="1" x14ac:dyDescent="0.25">
      <c r="B61" s="74">
        <v>1120</v>
      </c>
      <c r="C61" s="119" t="s">
        <v>436</v>
      </c>
      <c r="D61" s="217" t="s">
        <v>350</v>
      </c>
      <c r="E61" s="74">
        <v>112</v>
      </c>
      <c r="F61" s="74" t="s">
        <v>183</v>
      </c>
      <c r="G61" s="74" t="s">
        <v>344</v>
      </c>
      <c r="H61" s="170">
        <v>-21500</v>
      </c>
      <c r="I61" s="178"/>
    </row>
    <row r="62" spans="2:9" ht="13.5" customHeight="1" x14ac:dyDescent="0.25">
      <c r="B62" s="74">
        <v>1120</v>
      </c>
      <c r="C62" s="119" t="s">
        <v>436</v>
      </c>
      <c r="D62" s="217" t="s">
        <v>353</v>
      </c>
      <c r="E62" s="74">
        <v>115</v>
      </c>
      <c r="F62" s="74" t="s">
        <v>183</v>
      </c>
      <c r="G62" s="74" t="s">
        <v>344</v>
      </c>
      <c r="H62" s="170">
        <v>-46000</v>
      </c>
      <c r="I62" s="178"/>
    </row>
    <row r="63" spans="2:9" ht="13.5" customHeight="1" x14ac:dyDescent="0.25">
      <c r="B63" s="74">
        <v>1120</v>
      </c>
      <c r="C63" s="119" t="s">
        <v>436</v>
      </c>
      <c r="D63" s="217" t="s">
        <v>354</v>
      </c>
      <c r="E63" s="74">
        <v>117</v>
      </c>
      <c r="F63" s="74" t="s">
        <v>62</v>
      </c>
      <c r="G63" s="74" t="s">
        <v>356</v>
      </c>
      <c r="H63" s="170">
        <v>-1696</v>
      </c>
      <c r="I63" s="178"/>
    </row>
    <row r="64" spans="2:9" ht="13.5" customHeight="1" x14ac:dyDescent="0.25">
      <c r="B64" s="74">
        <v>1120</v>
      </c>
      <c r="C64" s="119" t="s">
        <v>436</v>
      </c>
      <c r="D64" s="217" t="s">
        <v>221</v>
      </c>
      <c r="E64" s="74">
        <v>120</v>
      </c>
      <c r="F64" s="74" t="s">
        <v>183</v>
      </c>
      <c r="G64" s="74" t="s">
        <v>344</v>
      </c>
      <c r="H64" s="170">
        <v>-22500</v>
      </c>
      <c r="I64" s="178"/>
    </row>
    <row r="65" spans="2:9" ht="13.5" customHeight="1" x14ac:dyDescent="0.25">
      <c r="B65" s="74">
        <v>1120</v>
      </c>
      <c r="C65" s="119" t="s">
        <v>436</v>
      </c>
      <c r="D65" s="217" t="s">
        <v>224</v>
      </c>
      <c r="E65" s="74">
        <v>123</v>
      </c>
      <c r="F65" s="74" t="s">
        <v>348</v>
      </c>
      <c r="G65" s="74" t="s">
        <v>349</v>
      </c>
      <c r="H65" s="170">
        <v>-2631</v>
      </c>
      <c r="I65" s="178"/>
    </row>
    <row r="66" spans="2:9" ht="13.5" customHeight="1" x14ac:dyDescent="0.25">
      <c r="B66" s="74">
        <v>1120</v>
      </c>
      <c r="C66" s="119" t="s">
        <v>436</v>
      </c>
      <c r="D66" s="217" t="s">
        <v>224</v>
      </c>
      <c r="E66" s="74">
        <v>124</v>
      </c>
      <c r="F66" s="74" t="s">
        <v>183</v>
      </c>
      <c r="G66" s="74" t="s">
        <v>344</v>
      </c>
      <c r="H66" s="170">
        <v>-41000</v>
      </c>
      <c r="I66" s="178"/>
    </row>
    <row r="67" spans="2:9" ht="13.5" customHeight="1" x14ac:dyDescent="0.25">
      <c r="B67" s="74">
        <v>1120</v>
      </c>
      <c r="C67" s="119" t="s">
        <v>436</v>
      </c>
      <c r="D67" s="217" t="s">
        <v>389</v>
      </c>
      <c r="E67" s="74">
        <v>139</v>
      </c>
      <c r="F67" s="74" t="s">
        <v>183</v>
      </c>
      <c r="G67" s="74" t="s">
        <v>344</v>
      </c>
      <c r="H67" s="170">
        <v>-69000</v>
      </c>
      <c r="I67" s="178"/>
    </row>
    <row r="68" spans="2:9" ht="13.5" customHeight="1" x14ac:dyDescent="0.25">
      <c r="B68" s="74">
        <v>1120</v>
      </c>
      <c r="C68" s="119" t="s">
        <v>436</v>
      </c>
      <c r="D68" s="217" t="s">
        <v>392</v>
      </c>
      <c r="E68" s="74">
        <v>141</v>
      </c>
      <c r="F68" s="74" t="s">
        <v>183</v>
      </c>
      <c r="G68" s="74" t="s">
        <v>393</v>
      </c>
      <c r="H68" s="170">
        <v>-47000</v>
      </c>
      <c r="I68" s="178"/>
    </row>
    <row r="69" spans="2:9" ht="13.5" customHeight="1" x14ac:dyDescent="0.25">
      <c r="B69" s="74">
        <v>1120</v>
      </c>
      <c r="C69" s="119" t="s">
        <v>436</v>
      </c>
      <c r="D69" s="217" t="s">
        <v>392</v>
      </c>
      <c r="E69" s="74">
        <v>142</v>
      </c>
      <c r="F69" s="74" t="s">
        <v>62</v>
      </c>
      <c r="G69" s="74" t="s">
        <v>394</v>
      </c>
      <c r="H69" s="170">
        <v>-1580</v>
      </c>
      <c r="I69" s="178"/>
    </row>
    <row r="70" spans="2:9" ht="13.5" customHeight="1" x14ac:dyDescent="0.25">
      <c r="B70" s="74">
        <v>1120</v>
      </c>
      <c r="C70" s="119" t="s">
        <v>436</v>
      </c>
      <c r="D70" s="217" t="s">
        <v>402</v>
      </c>
      <c r="E70" s="74">
        <v>149</v>
      </c>
      <c r="F70" s="74" t="s">
        <v>183</v>
      </c>
      <c r="G70" s="74" t="s">
        <v>393</v>
      </c>
      <c r="H70" s="170">
        <v>-42000</v>
      </c>
      <c r="I70" s="178"/>
    </row>
    <row r="71" spans="2:9" ht="13.5" customHeight="1" x14ac:dyDescent="0.25">
      <c r="B71" s="74">
        <v>1120</v>
      </c>
      <c r="C71" s="119" t="s">
        <v>436</v>
      </c>
      <c r="D71" s="217" t="s">
        <v>325</v>
      </c>
      <c r="E71" s="74">
        <v>153</v>
      </c>
      <c r="F71" s="74" t="s">
        <v>183</v>
      </c>
      <c r="G71" s="74" t="s">
        <v>393</v>
      </c>
      <c r="H71" s="170">
        <v>-29000</v>
      </c>
      <c r="I71" s="178"/>
    </row>
    <row r="72" spans="2:9" ht="13.5" customHeight="1" x14ac:dyDescent="0.25">
      <c r="B72" s="74">
        <v>1120</v>
      </c>
      <c r="C72" s="119" t="s">
        <v>436</v>
      </c>
      <c r="D72" s="217" t="s">
        <v>407</v>
      </c>
      <c r="E72" s="74">
        <v>155</v>
      </c>
      <c r="F72" s="74" t="s">
        <v>183</v>
      </c>
      <c r="G72" s="74" t="s">
        <v>393</v>
      </c>
      <c r="H72" s="170">
        <v>-27500</v>
      </c>
      <c r="I72" s="178"/>
    </row>
    <row r="73" spans="2:9" ht="13.5" customHeight="1" x14ac:dyDescent="0.25">
      <c r="B73" s="74">
        <v>1120</v>
      </c>
      <c r="C73" s="119" t="s">
        <v>436</v>
      </c>
      <c r="D73" s="217" t="s">
        <v>407</v>
      </c>
      <c r="E73" s="74">
        <v>156</v>
      </c>
      <c r="F73" s="74" t="s">
        <v>62</v>
      </c>
      <c r="G73" s="74" t="s">
        <v>308</v>
      </c>
      <c r="H73" s="170">
        <v>-1000</v>
      </c>
      <c r="I73" s="178"/>
    </row>
    <row r="74" spans="2:9" ht="13.5" customHeight="1" x14ac:dyDescent="0.25">
      <c r="B74" s="74">
        <v>1120</v>
      </c>
      <c r="C74" s="119" t="s">
        <v>436</v>
      </c>
      <c r="D74" s="217" t="s">
        <v>412</v>
      </c>
      <c r="E74" s="74">
        <v>159</v>
      </c>
      <c r="F74" s="74" t="s">
        <v>183</v>
      </c>
      <c r="G74" s="74" t="s">
        <v>393</v>
      </c>
      <c r="H74" s="170">
        <v>-25000</v>
      </c>
      <c r="I74" s="178"/>
    </row>
    <row r="75" spans="2:9" ht="13.5" customHeight="1" x14ac:dyDescent="0.25">
      <c r="B75" s="74">
        <v>1120</v>
      </c>
      <c r="C75" s="119" t="s">
        <v>436</v>
      </c>
      <c r="D75" s="217" t="s">
        <v>414</v>
      </c>
      <c r="E75" s="74">
        <v>162</v>
      </c>
      <c r="F75" s="74" t="s">
        <v>62</v>
      </c>
      <c r="G75" s="74" t="s">
        <v>415</v>
      </c>
      <c r="H75" s="170">
        <v>-27500</v>
      </c>
      <c r="I75" s="178"/>
    </row>
    <row r="76" spans="2:9" ht="13.5" customHeight="1" x14ac:dyDescent="0.25">
      <c r="B76" s="74">
        <v>2520</v>
      </c>
      <c r="C76" s="119" t="s">
        <v>73</v>
      </c>
      <c r="D76" s="217" t="s">
        <v>216</v>
      </c>
      <c r="E76" s="74">
        <v>15</v>
      </c>
      <c r="F76" s="74" t="s">
        <v>161</v>
      </c>
      <c r="G76" s="74" t="s">
        <v>217</v>
      </c>
      <c r="H76" s="170">
        <v>500000</v>
      </c>
      <c r="I76" s="178"/>
    </row>
    <row r="77" spans="2:9" ht="13.5" customHeight="1" x14ac:dyDescent="0.25">
      <c r="B77" s="74">
        <v>2520</v>
      </c>
      <c r="C77" s="119" t="s">
        <v>73</v>
      </c>
      <c r="D77" s="217" t="s">
        <v>224</v>
      </c>
      <c r="E77" s="74">
        <v>21</v>
      </c>
      <c r="F77" s="74" t="s">
        <v>175</v>
      </c>
      <c r="G77" s="74" t="s">
        <v>225</v>
      </c>
      <c r="H77" s="170">
        <v>500000</v>
      </c>
      <c r="I77" s="178"/>
    </row>
    <row r="78" spans="2:9" ht="13.5" customHeight="1" x14ac:dyDescent="0.25">
      <c r="B78" s="74">
        <v>2520</v>
      </c>
      <c r="C78" s="119" t="s">
        <v>73</v>
      </c>
      <c r="D78" s="217" t="s">
        <v>233</v>
      </c>
      <c r="E78" s="74">
        <v>30</v>
      </c>
      <c r="F78" s="74" t="s">
        <v>161</v>
      </c>
      <c r="G78" s="74" t="s">
        <v>217</v>
      </c>
      <c r="H78" s="170">
        <v>500000</v>
      </c>
      <c r="I78" s="178"/>
    </row>
    <row r="79" spans="2:9" ht="13.5" customHeight="1" x14ac:dyDescent="0.25">
      <c r="B79" s="74">
        <v>2520</v>
      </c>
      <c r="C79" s="119" t="s">
        <v>73</v>
      </c>
      <c r="D79" s="217" t="s">
        <v>267</v>
      </c>
      <c r="E79" s="74">
        <v>48</v>
      </c>
      <c r="F79" s="74" t="s">
        <v>161</v>
      </c>
      <c r="G79" s="74" t="s">
        <v>217</v>
      </c>
      <c r="H79" s="170">
        <v>2000000</v>
      </c>
      <c r="I79" s="178"/>
    </row>
    <row r="80" spans="2:9" ht="13.5" customHeight="1" x14ac:dyDescent="0.25">
      <c r="B80" s="74">
        <v>2520</v>
      </c>
      <c r="C80" s="119" t="s">
        <v>73</v>
      </c>
      <c r="D80" s="217" t="s">
        <v>268</v>
      </c>
      <c r="E80" s="74">
        <v>51</v>
      </c>
      <c r="F80" s="74" t="s">
        <v>175</v>
      </c>
      <c r="G80" s="74" t="s">
        <v>225</v>
      </c>
      <c r="H80" s="170">
        <v>2000000</v>
      </c>
      <c r="I80" s="178"/>
    </row>
    <row r="81" spans="2:9" ht="13.5" customHeight="1" x14ac:dyDescent="0.25">
      <c r="B81" s="11">
        <v>2520</v>
      </c>
      <c r="C81" s="119" t="s">
        <v>73</v>
      </c>
      <c r="D81" s="222" t="s">
        <v>306</v>
      </c>
      <c r="E81" s="74">
        <v>175</v>
      </c>
      <c r="F81" s="231" t="s">
        <v>443</v>
      </c>
      <c r="G81" s="230"/>
      <c r="H81" s="234">
        <v>-980000</v>
      </c>
      <c r="I81" s="178"/>
    </row>
    <row r="82" spans="2:9" ht="13.5" customHeight="1" x14ac:dyDescent="0.25">
      <c r="B82" s="11">
        <v>2520</v>
      </c>
      <c r="C82" s="119" t="s">
        <v>73</v>
      </c>
      <c r="D82" s="222" t="s">
        <v>306</v>
      </c>
      <c r="E82" s="74">
        <v>176</v>
      </c>
      <c r="F82" s="231" t="s">
        <v>443</v>
      </c>
      <c r="G82" s="230"/>
      <c r="H82" s="234">
        <v>430000</v>
      </c>
      <c r="I82" s="178"/>
    </row>
    <row r="83" spans="2:9" ht="13.5" customHeight="1" x14ac:dyDescent="0.25">
      <c r="B83" s="74">
        <v>2530</v>
      </c>
      <c r="C83" s="119" t="s">
        <v>75</v>
      </c>
      <c r="D83" s="217" t="s">
        <v>303</v>
      </c>
      <c r="E83" s="74">
        <v>68</v>
      </c>
      <c r="F83" s="74" t="s">
        <v>131</v>
      </c>
      <c r="G83" s="74" t="s">
        <v>305</v>
      </c>
      <c r="H83" s="170">
        <v>921465</v>
      </c>
      <c r="I83" s="178"/>
    </row>
    <row r="84" spans="2:9" ht="13.5" customHeight="1" x14ac:dyDescent="0.25">
      <c r="B84" s="237" t="s">
        <v>74</v>
      </c>
      <c r="C84" s="119" t="s">
        <v>75</v>
      </c>
      <c r="D84" s="222" t="s">
        <v>306</v>
      </c>
      <c r="E84" s="74">
        <v>175</v>
      </c>
      <c r="F84" s="231" t="s">
        <v>146</v>
      </c>
      <c r="G84" s="231" t="s">
        <v>444</v>
      </c>
      <c r="H84" s="236">
        <v>252822</v>
      </c>
      <c r="I84" s="178"/>
    </row>
    <row r="85" spans="2:9" ht="13.5" customHeight="1" x14ac:dyDescent="0.25">
      <c r="B85" s="237" t="s">
        <v>74</v>
      </c>
      <c r="C85" s="119" t="s">
        <v>75</v>
      </c>
      <c r="D85" s="222" t="s">
        <v>306</v>
      </c>
      <c r="E85" s="74">
        <v>175</v>
      </c>
      <c r="F85" s="231" t="s">
        <v>162</v>
      </c>
      <c r="G85" s="231" t="s">
        <v>444</v>
      </c>
      <c r="H85" s="236">
        <v>139677</v>
      </c>
      <c r="I85" s="178"/>
    </row>
    <row r="86" spans="2:9" ht="13.5" customHeight="1" x14ac:dyDescent="0.25">
      <c r="B86" s="237" t="s">
        <v>74</v>
      </c>
      <c r="C86" s="119" t="s">
        <v>75</v>
      </c>
      <c r="D86" s="222" t="s">
        <v>306</v>
      </c>
      <c r="E86" s="74">
        <v>175</v>
      </c>
      <c r="F86" s="231" t="s">
        <v>445</v>
      </c>
      <c r="G86" s="231" t="s">
        <v>444</v>
      </c>
      <c r="H86" s="236">
        <v>165000</v>
      </c>
      <c r="I86" s="178"/>
    </row>
    <row r="87" spans="2:9" ht="13.5" customHeight="1" x14ac:dyDescent="0.25">
      <c r="B87" s="237" t="s">
        <v>74</v>
      </c>
      <c r="C87" s="119" t="s">
        <v>75</v>
      </c>
      <c r="D87" s="222" t="s">
        <v>306</v>
      </c>
      <c r="E87" s="74">
        <v>175</v>
      </c>
      <c r="F87" s="231" t="s">
        <v>204</v>
      </c>
      <c r="G87" s="231" t="s">
        <v>444</v>
      </c>
      <c r="H87" s="236">
        <v>40021</v>
      </c>
      <c r="I87" s="178"/>
    </row>
    <row r="88" spans="2:9" ht="13.5" customHeight="1" x14ac:dyDescent="0.25">
      <c r="B88" s="237" t="s">
        <v>74</v>
      </c>
      <c r="C88" s="119" t="s">
        <v>75</v>
      </c>
      <c r="D88" s="222" t="s">
        <v>306</v>
      </c>
      <c r="E88" s="74">
        <v>175</v>
      </c>
      <c r="F88" s="231" t="s">
        <v>166</v>
      </c>
      <c r="G88" s="231" t="s">
        <v>444</v>
      </c>
      <c r="H88" s="236">
        <v>181399</v>
      </c>
      <c r="I88" s="178"/>
    </row>
    <row r="89" spans="2:9" ht="13.5" customHeight="1" x14ac:dyDescent="0.25">
      <c r="B89" s="74">
        <v>3340</v>
      </c>
      <c r="C89" s="119" t="s">
        <v>79</v>
      </c>
      <c r="D89" s="217" t="s">
        <v>328</v>
      </c>
      <c r="E89" s="74">
        <v>101</v>
      </c>
      <c r="F89" s="74" t="s">
        <v>330</v>
      </c>
      <c r="G89" s="74" t="s">
        <v>331</v>
      </c>
      <c r="H89" s="170">
        <v>1806</v>
      </c>
      <c r="I89" s="178"/>
    </row>
    <row r="90" spans="2:9" ht="13.5" customHeight="1" x14ac:dyDescent="0.25">
      <c r="B90" s="74">
        <v>3340</v>
      </c>
      <c r="C90" s="119" t="s">
        <v>79</v>
      </c>
      <c r="D90" s="217" t="s">
        <v>335</v>
      </c>
      <c r="E90" s="74">
        <v>103</v>
      </c>
      <c r="F90" s="74" t="s">
        <v>336</v>
      </c>
      <c r="G90" s="74" t="s">
        <v>337</v>
      </c>
      <c r="H90" s="170">
        <v>2112</v>
      </c>
      <c r="I90" s="178"/>
    </row>
    <row r="91" spans="2:9" ht="13.5" customHeight="1" x14ac:dyDescent="0.25">
      <c r="B91" s="74">
        <v>3340</v>
      </c>
      <c r="C91" s="119" t="s">
        <v>79</v>
      </c>
      <c r="D91" s="217" t="s">
        <v>338</v>
      </c>
      <c r="E91" s="74">
        <v>104</v>
      </c>
      <c r="F91" s="74" t="s">
        <v>330</v>
      </c>
      <c r="G91" s="74" t="s">
        <v>339</v>
      </c>
      <c r="H91" s="170">
        <v>1764</v>
      </c>
      <c r="I91" s="178"/>
    </row>
    <row r="92" spans="2:9" ht="13.5" customHeight="1" x14ac:dyDescent="0.25">
      <c r="B92" s="74">
        <v>3340</v>
      </c>
      <c r="C92" s="119" t="s">
        <v>79</v>
      </c>
      <c r="D92" s="217" t="s">
        <v>345</v>
      </c>
      <c r="E92" s="74">
        <v>108</v>
      </c>
      <c r="F92" s="74" t="s">
        <v>330</v>
      </c>
      <c r="G92" s="74" t="s">
        <v>346</v>
      </c>
      <c r="H92" s="170">
        <v>3239</v>
      </c>
      <c r="I92" s="178"/>
    </row>
    <row r="93" spans="2:9" ht="13.5" customHeight="1" x14ac:dyDescent="0.25">
      <c r="B93" s="74">
        <v>3340</v>
      </c>
      <c r="C93" s="119" t="s">
        <v>79</v>
      </c>
      <c r="D93" s="217" t="s">
        <v>221</v>
      </c>
      <c r="E93" s="74">
        <v>119</v>
      </c>
      <c r="F93" s="74" t="s">
        <v>169</v>
      </c>
      <c r="G93" s="74" t="s">
        <v>358</v>
      </c>
      <c r="H93" s="170">
        <v>2857</v>
      </c>
      <c r="I93" s="178"/>
    </row>
    <row r="94" spans="2:9" ht="13.5" customHeight="1" x14ac:dyDescent="0.25">
      <c r="B94" s="74">
        <v>3340</v>
      </c>
      <c r="C94" s="119" t="s">
        <v>79</v>
      </c>
      <c r="D94" s="217" t="s">
        <v>359</v>
      </c>
      <c r="E94" s="74">
        <v>121</v>
      </c>
      <c r="F94" s="74" t="s">
        <v>360</v>
      </c>
      <c r="G94" s="74" t="s">
        <v>361</v>
      </c>
      <c r="H94" s="170">
        <v>1305</v>
      </c>
      <c r="I94" s="178"/>
    </row>
    <row r="95" spans="2:9" ht="13.5" customHeight="1" x14ac:dyDescent="0.25">
      <c r="B95" s="74">
        <v>3340</v>
      </c>
      <c r="C95" s="119" t="s">
        <v>79</v>
      </c>
      <c r="D95" s="217" t="s">
        <v>362</v>
      </c>
      <c r="E95" s="74">
        <v>122</v>
      </c>
      <c r="F95" s="74" t="s">
        <v>169</v>
      </c>
      <c r="G95" s="74" t="s">
        <v>363</v>
      </c>
      <c r="H95" s="170">
        <v>2786</v>
      </c>
      <c r="I95" s="178"/>
    </row>
    <row r="96" spans="2:9" ht="13.5" customHeight="1" x14ac:dyDescent="0.25">
      <c r="B96" s="74">
        <v>3340</v>
      </c>
      <c r="C96" s="119" t="s">
        <v>79</v>
      </c>
      <c r="D96" s="217" t="s">
        <v>365</v>
      </c>
      <c r="E96" s="74">
        <v>126</v>
      </c>
      <c r="F96" s="74" t="s">
        <v>330</v>
      </c>
      <c r="G96" s="74" t="s">
        <v>366</v>
      </c>
      <c r="H96" s="170">
        <v>1989</v>
      </c>
      <c r="I96" s="178"/>
    </row>
    <row r="97" spans="2:9" ht="13.5" customHeight="1" x14ac:dyDescent="0.25">
      <c r="B97" s="74">
        <v>3340</v>
      </c>
      <c r="C97" s="119" t="s">
        <v>79</v>
      </c>
      <c r="D97" s="217" t="s">
        <v>367</v>
      </c>
      <c r="E97" s="74">
        <v>127</v>
      </c>
      <c r="F97" s="74" t="s">
        <v>330</v>
      </c>
      <c r="G97" s="74" t="s">
        <v>368</v>
      </c>
      <c r="H97" s="170">
        <v>2261</v>
      </c>
      <c r="I97" s="178"/>
    </row>
    <row r="98" spans="2:9" ht="13.5" customHeight="1" x14ac:dyDescent="0.25">
      <c r="B98" s="74">
        <v>3340</v>
      </c>
      <c r="C98" s="119" t="s">
        <v>79</v>
      </c>
      <c r="D98" s="217" t="s">
        <v>369</v>
      </c>
      <c r="E98" s="74">
        <v>129</v>
      </c>
      <c r="F98" s="74" t="s">
        <v>169</v>
      </c>
      <c r="G98" s="74" t="s">
        <v>370</v>
      </c>
      <c r="H98" s="170">
        <v>3382</v>
      </c>
      <c r="I98" s="178"/>
    </row>
    <row r="99" spans="2:9" ht="13.5" customHeight="1" x14ac:dyDescent="0.25">
      <c r="B99" s="74">
        <v>3340</v>
      </c>
      <c r="C99" s="119" t="s">
        <v>79</v>
      </c>
      <c r="D99" s="217" t="s">
        <v>371</v>
      </c>
      <c r="E99" s="74">
        <v>130</v>
      </c>
      <c r="F99" s="74" t="s">
        <v>336</v>
      </c>
      <c r="G99" s="74" t="s">
        <v>372</v>
      </c>
      <c r="H99" s="170">
        <v>1592</v>
      </c>
      <c r="I99" s="178"/>
    </row>
    <row r="100" spans="2:9" ht="13.5" customHeight="1" x14ac:dyDescent="0.25">
      <c r="B100" s="74">
        <v>3340</v>
      </c>
      <c r="C100" s="119" t="s">
        <v>79</v>
      </c>
      <c r="D100" s="217" t="s">
        <v>373</v>
      </c>
      <c r="E100" s="74">
        <v>131</v>
      </c>
      <c r="F100" s="74" t="s">
        <v>374</v>
      </c>
      <c r="G100" s="74" t="s">
        <v>375</v>
      </c>
      <c r="H100" s="170">
        <v>2958</v>
      </c>
      <c r="I100" s="178"/>
    </row>
    <row r="101" spans="2:9" ht="13.5" customHeight="1" x14ac:dyDescent="0.25">
      <c r="B101" s="74">
        <v>3340</v>
      </c>
      <c r="C101" s="119" t="s">
        <v>79</v>
      </c>
      <c r="D101" s="217" t="s">
        <v>231</v>
      </c>
      <c r="E101" s="74">
        <v>133</v>
      </c>
      <c r="F101" s="74" t="s">
        <v>374</v>
      </c>
      <c r="G101" s="74" t="s">
        <v>376</v>
      </c>
      <c r="H101" s="170">
        <v>2177</v>
      </c>
      <c r="I101" s="178"/>
    </row>
    <row r="102" spans="2:9" ht="13.5" customHeight="1" x14ac:dyDescent="0.25">
      <c r="B102" s="74">
        <v>3340</v>
      </c>
      <c r="C102" s="119" t="s">
        <v>79</v>
      </c>
      <c r="D102" s="217" t="s">
        <v>380</v>
      </c>
      <c r="E102" s="74">
        <v>135</v>
      </c>
      <c r="F102" s="74" t="s">
        <v>381</v>
      </c>
      <c r="G102" s="74" t="s">
        <v>382</v>
      </c>
      <c r="H102" s="170">
        <v>1887</v>
      </c>
      <c r="I102" s="178"/>
    </row>
    <row r="103" spans="2:9" ht="13.5" customHeight="1" x14ac:dyDescent="0.25">
      <c r="B103" s="74">
        <v>3340</v>
      </c>
      <c r="C103" s="119" t="s">
        <v>79</v>
      </c>
      <c r="D103" s="217" t="s">
        <v>384</v>
      </c>
      <c r="E103" s="74">
        <v>137</v>
      </c>
      <c r="F103" s="74" t="s">
        <v>385</v>
      </c>
      <c r="G103" s="74" t="s">
        <v>386</v>
      </c>
      <c r="H103" s="170">
        <v>2483</v>
      </c>
      <c r="I103" s="178"/>
    </row>
    <row r="104" spans="2:9" ht="13.5" customHeight="1" x14ac:dyDescent="0.25">
      <c r="B104" s="74">
        <v>3340</v>
      </c>
      <c r="C104" s="119" t="s">
        <v>79</v>
      </c>
      <c r="D104" s="217" t="s">
        <v>387</v>
      </c>
      <c r="E104" s="74">
        <v>138</v>
      </c>
      <c r="F104" s="74" t="s">
        <v>169</v>
      </c>
      <c r="G104" s="74" t="s">
        <v>388</v>
      </c>
      <c r="H104" s="170">
        <v>1737</v>
      </c>
      <c r="I104" s="178"/>
    </row>
    <row r="105" spans="2:9" ht="13.5" customHeight="1" x14ac:dyDescent="0.25">
      <c r="B105" s="74">
        <v>3340</v>
      </c>
      <c r="C105" s="119" t="s">
        <v>79</v>
      </c>
      <c r="D105" s="217" t="s">
        <v>390</v>
      </c>
      <c r="E105" s="74">
        <v>140</v>
      </c>
      <c r="F105" s="74" t="s">
        <v>336</v>
      </c>
      <c r="G105" s="74" t="s">
        <v>391</v>
      </c>
      <c r="H105" s="170">
        <v>2237</v>
      </c>
      <c r="I105" s="178"/>
    </row>
    <row r="106" spans="2:9" ht="13.5" customHeight="1" x14ac:dyDescent="0.25">
      <c r="B106" s="74">
        <v>3340</v>
      </c>
      <c r="C106" s="119" t="s">
        <v>79</v>
      </c>
      <c r="D106" s="217" t="s">
        <v>396</v>
      </c>
      <c r="E106" s="74">
        <v>147</v>
      </c>
      <c r="F106" s="74" t="s">
        <v>398</v>
      </c>
      <c r="G106" s="74" t="s">
        <v>399</v>
      </c>
      <c r="H106" s="170">
        <v>2201</v>
      </c>
      <c r="I106" s="178"/>
    </row>
    <row r="107" spans="2:9" ht="13.5" customHeight="1" x14ac:dyDescent="0.25">
      <c r="B107" s="74">
        <v>3340</v>
      </c>
      <c r="C107" s="119" t="s">
        <v>79</v>
      </c>
      <c r="D107" s="217" t="s">
        <v>400</v>
      </c>
      <c r="E107" s="74">
        <v>148</v>
      </c>
      <c r="F107" s="74" t="s">
        <v>179</v>
      </c>
      <c r="G107" s="74" t="s">
        <v>401</v>
      </c>
      <c r="H107" s="170">
        <v>927</v>
      </c>
      <c r="I107" s="178"/>
    </row>
    <row r="108" spans="2:9" ht="13.5" customHeight="1" x14ac:dyDescent="0.25">
      <c r="B108" s="74">
        <v>3340</v>
      </c>
      <c r="C108" s="119" t="s">
        <v>79</v>
      </c>
      <c r="D108" s="217" t="s">
        <v>242</v>
      </c>
      <c r="E108" s="74">
        <v>157</v>
      </c>
      <c r="F108" s="74" t="s">
        <v>408</v>
      </c>
      <c r="G108" s="74" t="s">
        <v>409</v>
      </c>
      <c r="H108" s="170">
        <v>3004</v>
      </c>
      <c r="I108" s="178"/>
    </row>
    <row r="109" spans="2:9" ht="13.5" customHeight="1" x14ac:dyDescent="0.25">
      <c r="B109" s="74">
        <v>3340</v>
      </c>
      <c r="C109" s="119" t="s">
        <v>79</v>
      </c>
      <c r="D109" s="217" t="s">
        <v>410</v>
      </c>
      <c r="E109" s="74">
        <v>158</v>
      </c>
      <c r="F109" s="74" t="s">
        <v>179</v>
      </c>
      <c r="G109" s="74" t="s">
        <v>411</v>
      </c>
      <c r="H109" s="170">
        <v>2520</v>
      </c>
      <c r="I109" s="178"/>
    </row>
    <row r="110" spans="2:9" ht="13.5" customHeight="1" x14ac:dyDescent="0.25">
      <c r="B110" s="74">
        <v>3340</v>
      </c>
      <c r="C110" s="119" t="s">
        <v>79</v>
      </c>
      <c r="D110" s="217" t="s">
        <v>272</v>
      </c>
      <c r="E110" s="74">
        <v>163</v>
      </c>
      <c r="F110" s="74" t="s">
        <v>151</v>
      </c>
      <c r="G110" s="74" t="s">
        <v>416</v>
      </c>
      <c r="H110" s="170">
        <v>6547</v>
      </c>
      <c r="I110" s="178"/>
    </row>
    <row r="111" spans="2:9" ht="13.5" customHeight="1" x14ac:dyDescent="0.25">
      <c r="B111" s="74">
        <v>3340</v>
      </c>
      <c r="C111" s="119" t="s">
        <v>79</v>
      </c>
      <c r="D111" s="217" t="s">
        <v>417</v>
      </c>
      <c r="E111" s="74">
        <v>164</v>
      </c>
      <c r="F111" s="74" t="s">
        <v>418</v>
      </c>
      <c r="G111" s="74" t="s">
        <v>419</v>
      </c>
      <c r="H111" s="170">
        <v>9000</v>
      </c>
      <c r="I111" s="178"/>
    </row>
    <row r="112" spans="2:9" ht="13.5" customHeight="1" x14ac:dyDescent="0.25">
      <c r="B112" s="74">
        <v>3340</v>
      </c>
      <c r="C112" s="119" t="s">
        <v>79</v>
      </c>
      <c r="D112" s="217" t="s">
        <v>277</v>
      </c>
      <c r="E112" s="74">
        <v>165</v>
      </c>
      <c r="F112" s="74" t="s">
        <v>179</v>
      </c>
      <c r="G112" s="74" t="s">
        <v>420</v>
      </c>
      <c r="H112" s="170">
        <v>3828</v>
      </c>
      <c r="I112" s="178"/>
    </row>
    <row r="113" spans="2:9" ht="13.5" customHeight="1" x14ac:dyDescent="0.25">
      <c r="B113" s="74">
        <v>3340</v>
      </c>
      <c r="C113" s="119" t="s">
        <v>79</v>
      </c>
      <c r="D113" s="217" t="s">
        <v>283</v>
      </c>
      <c r="E113" s="74">
        <v>166</v>
      </c>
      <c r="F113" s="74" t="s">
        <v>421</v>
      </c>
      <c r="G113" s="74" t="s">
        <v>422</v>
      </c>
      <c r="H113" s="170">
        <v>4139</v>
      </c>
      <c r="I113" s="178"/>
    </row>
    <row r="114" spans="2:9" ht="13.5" customHeight="1" x14ac:dyDescent="0.25">
      <c r="B114" s="74">
        <v>4150</v>
      </c>
      <c r="C114" s="119" t="s">
        <v>59</v>
      </c>
      <c r="D114" s="217" t="s">
        <v>328</v>
      </c>
      <c r="E114" s="74">
        <v>100</v>
      </c>
      <c r="F114" s="74" t="s">
        <v>168</v>
      </c>
      <c r="G114" s="74" t="s">
        <v>329</v>
      </c>
      <c r="H114" s="170">
        <v>7793</v>
      </c>
      <c r="I114" s="178"/>
    </row>
    <row r="115" spans="2:9" ht="13.5" customHeight="1" x14ac:dyDescent="0.25">
      <c r="B115" s="74">
        <v>4410</v>
      </c>
      <c r="C115" s="119" t="s">
        <v>86</v>
      </c>
      <c r="D115" s="217" t="s">
        <v>315</v>
      </c>
      <c r="E115" s="74">
        <v>109</v>
      </c>
      <c r="F115" s="74" t="s">
        <v>86</v>
      </c>
      <c r="G115" s="74" t="s">
        <v>340</v>
      </c>
      <c r="H115" s="170">
        <v>12354</v>
      </c>
      <c r="I115" s="178"/>
    </row>
    <row r="116" spans="2:9" ht="13.5" customHeight="1" x14ac:dyDescent="0.25">
      <c r="B116" s="74">
        <v>4410</v>
      </c>
      <c r="C116" s="119" t="s">
        <v>86</v>
      </c>
      <c r="D116" s="217" t="s">
        <v>351</v>
      </c>
      <c r="E116" s="74">
        <v>113</v>
      </c>
      <c r="F116" s="74" t="s">
        <v>86</v>
      </c>
      <c r="G116" s="74" t="s">
        <v>340</v>
      </c>
      <c r="H116" s="170">
        <v>12354</v>
      </c>
      <c r="I116" s="178"/>
    </row>
    <row r="117" spans="2:9" ht="13.5" customHeight="1" x14ac:dyDescent="0.25">
      <c r="B117" s="74">
        <v>4410</v>
      </c>
      <c r="C117" s="119" t="s">
        <v>86</v>
      </c>
      <c r="D117" s="217" t="s">
        <v>357</v>
      </c>
      <c r="E117" s="74">
        <v>118</v>
      </c>
      <c r="F117" s="74" t="s">
        <v>86</v>
      </c>
      <c r="G117" s="74" t="s">
        <v>340</v>
      </c>
      <c r="H117" s="170">
        <v>9356</v>
      </c>
      <c r="I117" s="178"/>
    </row>
    <row r="118" spans="2:9" ht="13.5" customHeight="1" x14ac:dyDescent="0.25">
      <c r="B118" s="74">
        <v>4410</v>
      </c>
      <c r="C118" s="119" t="s">
        <v>86</v>
      </c>
      <c r="D118" s="217" t="s">
        <v>364</v>
      </c>
      <c r="E118" s="74">
        <v>125</v>
      </c>
      <c r="F118" s="74" t="s">
        <v>86</v>
      </c>
      <c r="G118" s="74" t="s">
        <v>340</v>
      </c>
      <c r="H118" s="170">
        <v>9840</v>
      </c>
      <c r="I118" s="178"/>
    </row>
    <row r="119" spans="2:9" ht="13.5" customHeight="1" x14ac:dyDescent="0.25">
      <c r="B119" s="74">
        <v>4410</v>
      </c>
      <c r="C119" s="119" t="s">
        <v>86</v>
      </c>
      <c r="D119" s="217" t="s">
        <v>369</v>
      </c>
      <c r="E119" s="74">
        <v>128</v>
      </c>
      <c r="F119" s="74" t="s">
        <v>86</v>
      </c>
      <c r="G119" s="74" t="s">
        <v>340</v>
      </c>
      <c r="H119" s="170">
        <v>9890</v>
      </c>
      <c r="I119" s="178"/>
    </row>
    <row r="120" spans="2:9" ht="13.5" customHeight="1" x14ac:dyDescent="0.25">
      <c r="B120" s="74">
        <v>4410</v>
      </c>
      <c r="C120" s="119" t="s">
        <v>86</v>
      </c>
      <c r="D120" s="217" t="s">
        <v>322</v>
      </c>
      <c r="E120" s="74">
        <v>132</v>
      </c>
      <c r="F120" s="74" t="s">
        <v>86</v>
      </c>
      <c r="G120" s="74" t="s">
        <v>340</v>
      </c>
      <c r="H120" s="170">
        <v>10358</v>
      </c>
      <c r="I120" s="178"/>
    </row>
    <row r="121" spans="2:9" ht="13.5" customHeight="1" x14ac:dyDescent="0.25">
      <c r="B121" s="74">
        <v>4410</v>
      </c>
      <c r="C121" s="119" t="s">
        <v>86</v>
      </c>
      <c r="D121" s="217" t="s">
        <v>383</v>
      </c>
      <c r="E121" s="74">
        <v>136</v>
      </c>
      <c r="F121" s="74" t="s">
        <v>86</v>
      </c>
      <c r="G121" s="74" t="s">
        <v>340</v>
      </c>
      <c r="H121" s="170">
        <v>9940</v>
      </c>
      <c r="I121" s="178"/>
    </row>
    <row r="122" spans="2:9" ht="13.5" customHeight="1" x14ac:dyDescent="0.25">
      <c r="B122" s="74">
        <v>4410</v>
      </c>
      <c r="C122" s="119" t="s">
        <v>86</v>
      </c>
      <c r="D122" s="217" t="s">
        <v>396</v>
      </c>
      <c r="E122" s="74">
        <v>146</v>
      </c>
      <c r="F122" s="74" t="s">
        <v>86</v>
      </c>
      <c r="G122" s="74" t="s">
        <v>397</v>
      </c>
      <c r="H122" s="170">
        <v>10408</v>
      </c>
      <c r="I122" s="178"/>
    </row>
    <row r="123" spans="2:9" ht="13.5" customHeight="1" x14ac:dyDescent="0.25">
      <c r="B123" s="74">
        <v>4410</v>
      </c>
      <c r="C123" s="119" t="s">
        <v>86</v>
      </c>
      <c r="D123" s="217" t="s">
        <v>404</v>
      </c>
      <c r="E123" s="74">
        <v>151</v>
      </c>
      <c r="F123" s="74" t="s">
        <v>86</v>
      </c>
      <c r="G123" s="74" t="s">
        <v>405</v>
      </c>
      <c r="H123" s="170">
        <v>9940</v>
      </c>
      <c r="I123" s="178"/>
    </row>
    <row r="124" spans="2:9" ht="13.5" customHeight="1" x14ac:dyDescent="0.25">
      <c r="B124" s="74">
        <v>4410</v>
      </c>
      <c r="C124" s="119" t="s">
        <v>86</v>
      </c>
      <c r="D124" s="217" t="s">
        <v>259</v>
      </c>
      <c r="E124" s="74">
        <v>160</v>
      </c>
      <c r="F124" s="74" t="s">
        <v>86</v>
      </c>
      <c r="G124" s="74" t="s">
        <v>413</v>
      </c>
      <c r="H124" s="170">
        <v>9940</v>
      </c>
      <c r="I124" s="178"/>
    </row>
    <row r="125" spans="2:9" ht="13.5" customHeight="1" x14ac:dyDescent="0.25">
      <c r="B125" s="74">
        <v>4410</v>
      </c>
      <c r="C125" s="119" t="s">
        <v>86</v>
      </c>
      <c r="D125" s="217" t="s">
        <v>306</v>
      </c>
      <c r="E125" s="74">
        <v>169</v>
      </c>
      <c r="F125" s="74" t="s">
        <v>86</v>
      </c>
      <c r="G125" s="74" t="s">
        <v>424</v>
      </c>
      <c r="H125" s="170">
        <v>9940</v>
      </c>
      <c r="I125" s="178"/>
    </row>
    <row r="126" spans="2:9" ht="13.5" customHeight="1" x14ac:dyDescent="0.25">
      <c r="B126" s="237" t="s">
        <v>85</v>
      </c>
      <c r="C126" s="119" t="s">
        <v>86</v>
      </c>
      <c r="D126" s="222" t="s">
        <v>306</v>
      </c>
      <c r="E126" s="74">
        <v>175</v>
      </c>
      <c r="F126" s="231" t="s">
        <v>446</v>
      </c>
      <c r="G126" s="231" t="s">
        <v>447</v>
      </c>
      <c r="H126" s="236">
        <v>10064</v>
      </c>
      <c r="I126" s="178"/>
    </row>
    <row r="127" spans="2:9" ht="13.5" customHeight="1" x14ac:dyDescent="0.25">
      <c r="B127" s="74">
        <v>4460</v>
      </c>
      <c r="C127" s="119" t="s">
        <v>435</v>
      </c>
      <c r="D127" s="217" t="s">
        <v>277</v>
      </c>
      <c r="E127" s="74">
        <v>57</v>
      </c>
      <c r="F127" s="74" t="s">
        <v>178</v>
      </c>
      <c r="G127" s="74" t="s">
        <v>282</v>
      </c>
      <c r="H127" s="170">
        <v>6942</v>
      </c>
      <c r="I127" s="178"/>
    </row>
    <row r="128" spans="2:9" ht="13.5" customHeight="1" x14ac:dyDescent="0.25">
      <c r="B128" s="74">
        <v>4460</v>
      </c>
      <c r="C128" s="119" t="s">
        <v>435</v>
      </c>
      <c r="D128" s="217" t="s">
        <v>306</v>
      </c>
      <c r="E128" s="74">
        <v>71</v>
      </c>
      <c r="F128" s="74" t="s">
        <v>151</v>
      </c>
      <c r="G128" s="74" t="s">
        <v>309</v>
      </c>
      <c r="H128" s="170">
        <v>14954</v>
      </c>
      <c r="I128" s="178"/>
    </row>
    <row r="129" spans="2:9" ht="13.5" customHeight="1" x14ac:dyDescent="0.25">
      <c r="B129" s="74">
        <v>4460</v>
      </c>
      <c r="C129" s="119" t="s">
        <v>435</v>
      </c>
      <c r="D129" s="217" t="s">
        <v>377</v>
      </c>
      <c r="E129" s="74">
        <v>134</v>
      </c>
      <c r="F129" s="74" t="s">
        <v>378</v>
      </c>
      <c r="G129" s="74" t="s">
        <v>379</v>
      </c>
      <c r="H129" s="170">
        <v>1999</v>
      </c>
      <c r="I129" s="178"/>
    </row>
    <row r="130" spans="2:9" ht="13.5" customHeight="1" x14ac:dyDescent="0.25">
      <c r="B130" s="74">
        <v>4460</v>
      </c>
      <c r="C130" s="119" t="s">
        <v>435</v>
      </c>
      <c r="D130" s="217" t="s">
        <v>325</v>
      </c>
      <c r="E130" s="74">
        <v>152</v>
      </c>
      <c r="F130" s="74" t="s">
        <v>378</v>
      </c>
      <c r="G130" s="74" t="s">
        <v>406</v>
      </c>
      <c r="H130" s="170">
        <v>23694</v>
      </c>
      <c r="I130" s="178"/>
    </row>
    <row r="131" spans="2:9" ht="13.5" customHeight="1" x14ac:dyDescent="0.25">
      <c r="B131" s="74">
        <v>4520</v>
      </c>
      <c r="C131" s="119" t="s">
        <v>125</v>
      </c>
      <c r="D131" s="217" t="s">
        <v>218</v>
      </c>
      <c r="E131" s="74">
        <v>114</v>
      </c>
      <c r="F131" s="74" t="s">
        <v>154</v>
      </c>
      <c r="G131" s="74" t="s">
        <v>352</v>
      </c>
      <c r="H131" s="170">
        <v>127782</v>
      </c>
      <c r="I131" s="178"/>
    </row>
    <row r="132" spans="2:9" ht="13.5" customHeight="1" x14ac:dyDescent="0.25">
      <c r="B132" s="74">
        <v>4530</v>
      </c>
      <c r="C132" s="119" t="s">
        <v>450</v>
      </c>
      <c r="D132" s="217" t="s">
        <v>196</v>
      </c>
      <c r="E132" s="74">
        <v>99</v>
      </c>
      <c r="F132" s="74" t="s">
        <v>326</v>
      </c>
      <c r="G132" s="74" t="s">
        <v>327</v>
      </c>
      <c r="H132" s="170">
        <v>35900</v>
      </c>
      <c r="I132" s="178"/>
    </row>
    <row r="133" spans="2:9" ht="13.5" customHeight="1" x14ac:dyDescent="0.25">
      <c r="B133" s="74">
        <v>4540</v>
      </c>
      <c r="C133" s="119" t="s">
        <v>126</v>
      </c>
      <c r="D133" s="217" t="s">
        <v>277</v>
      </c>
      <c r="E133" s="74">
        <v>55</v>
      </c>
      <c r="F133" s="74" t="s">
        <v>279</v>
      </c>
      <c r="G133" s="74" t="s">
        <v>280</v>
      </c>
      <c r="H133" s="170">
        <v>10110</v>
      </c>
      <c r="I133" s="178"/>
    </row>
    <row r="134" spans="2:9" ht="13.5" customHeight="1" x14ac:dyDescent="0.25">
      <c r="B134" s="74">
        <v>4540</v>
      </c>
      <c r="C134" s="119" t="s">
        <v>126</v>
      </c>
      <c r="D134" s="217" t="s">
        <v>277</v>
      </c>
      <c r="E134" s="74">
        <v>56</v>
      </c>
      <c r="F134" s="74" t="s">
        <v>279</v>
      </c>
      <c r="G134" s="74" t="s">
        <v>281</v>
      </c>
      <c r="H134" s="170">
        <v>119</v>
      </c>
      <c r="I134" s="178"/>
    </row>
    <row r="135" spans="2:9" ht="13.5" customHeight="1" x14ac:dyDescent="0.25">
      <c r="B135" s="74">
        <v>4540</v>
      </c>
      <c r="C135" s="119" t="s">
        <v>126</v>
      </c>
      <c r="D135" s="217" t="s">
        <v>287</v>
      </c>
      <c r="E135" s="74">
        <v>62</v>
      </c>
      <c r="F135" s="74" t="s">
        <v>291</v>
      </c>
      <c r="G135" s="74" t="s">
        <v>292</v>
      </c>
      <c r="H135" s="170">
        <v>5000</v>
      </c>
      <c r="I135" s="178"/>
    </row>
    <row r="136" spans="2:9" ht="13.5" customHeight="1" x14ac:dyDescent="0.25">
      <c r="B136" s="74">
        <v>4540</v>
      </c>
      <c r="C136" s="119" t="s">
        <v>126</v>
      </c>
      <c r="D136" s="217" t="s">
        <v>354</v>
      </c>
      <c r="E136" s="74">
        <v>116</v>
      </c>
      <c r="F136" s="74" t="s">
        <v>152</v>
      </c>
      <c r="G136" s="74" t="s">
        <v>355</v>
      </c>
      <c r="H136" s="170">
        <v>15525</v>
      </c>
      <c r="I136" s="178"/>
    </row>
    <row r="137" spans="2:9" ht="13.5" customHeight="1" x14ac:dyDescent="0.25">
      <c r="B137" s="74">
        <v>4540</v>
      </c>
      <c r="C137" s="119" t="s">
        <v>126</v>
      </c>
      <c r="D137" s="217" t="s">
        <v>403</v>
      </c>
      <c r="E137" s="74">
        <v>150</v>
      </c>
      <c r="F137" s="74" t="s">
        <v>152</v>
      </c>
      <c r="G137" s="74" t="s">
        <v>355</v>
      </c>
      <c r="H137" s="170">
        <v>17980</v>
      </c>
      <c r="I137" s="178"/>
    </row>
    <row r="138" spans="2:9" ht="13.5" customHeight="1" x14ac:dyDescent="0.25">
      <c r="B138" s="74">
        <v>4540</v>
      </c>
      <c r="C138" s="119" t="s">
        <v>126</v>
      </c>
      <c r="D138" s="217" t="s">
        <v>287</v>
      </c>
      <c r="E138" s="74">
        <v>167</v>
      </c>
      <c r="F138" s="74" t="s">
        <v>151</v>
      </c>
      <c r="G138" s="74" t="s">
        <v>423</v>
      </c>
      <c r="H138" s="170">
        <v>22156</v>
      </c>
      <c r="I138" s="178"/>
    </row>
    <row r="139" spans="2:9" ht="13.5" customHeight="1" x14ac:dyDescent="0.25">
      <c r="B139" s="74">
        <v>4540</v>
      </c>
      <c r="C139" s="119" t="s">
        <v>126</v>
      </c>
      <c r="D139" s="217" t="s">
        <v>296</v>
      </c>
      <c r="E139" s="74">
        <v>168</v>
      </c>
      <c r="F139" s="74" t="s">
        <v>152</v>
      </c>
      <c r="G139" s="74" t="s">
        <v>355</v>
      </c>
      <c r="H139" s="170">
        <v>11020</v>
      </c>
      <c r="I139" s="178"/>
    </row>
    <row r="140" spans="2:9" ht="13.5" customHeight="1" x14ac:dyDescent="0.25">
      <c r="B140" s="6">
        <v>4590</v>
      </c>
      <c r="C140" s="119" t="s">
        <v>89</v>
      </c>
      <c r="D140" s="217" t="s">
        <v>316</v>
      </c>
      <c r="E140" s="74">
        <v>77</v>
      </c>
      <c r="F140" s="74" t="s">
        <v>222</v>
      </c>
      <c r="G140" s="74" t="s">
        <v>317</v>
      </c>
      <c r="H140" s="170">
        <v>1000000</v>
      </c>
      <c r="I140" s="178"/>
    </row>
    <row r="141" spans="2:9" ht="13.5" customHeight="1" x14ac:dyDescent="0.25">
      <c r="B141" s="74">
        <v>6110</v>
      </c>
      <c r="C141" s="119" t="s">
        <v>60</v>
      </c>
      <c r="D141" s="217" t="s">
        <v>306</v>
      </c>
      <c r="E141" s="74">
        <v>69</v>
      </c>
      <c r="F141" s="74" t="s">
        <v>177</v>
      </c>
      <c r="G141" s="74" t="s">
        <v>307</v>
      </c>
      <c r="H141" s="170">
        <v>-5567</v>
      </c>
      <c r="I141" s="178"/>
    </row>
    <row r="142" spans="2:9" ht="13.5" customHeight="1" x14ac:dyDescent="0.25">
      <c r="B142" s="218">
        <v>6110</v>
      </c>
      <c r="C142" s="119" t="s">
        <v>60</v>
      </c>
      <c r="D142" s="217" t="s">
        <v>311</v>
      </c>
      <c r="E142" s="74">
        <v>73</v>
      </c>
      <c r="F142" s="74" t="s">
        <v>150</v>
      </c>
      <c r="G142" s="74" t="s">
        <v>312</v>
      </c>
      <c r="H142" s="170">
        <v>-2281</v>
      </c>
      <c r="I142" s="178"/>
    </row>
    <row r="143" spans="2:9" ht="13.5" customHeight="1" x14ac:dyDescent="0.25">
      <c r="B143" s="218">
        <v>6110</v>
      </c>
      <c r="C143" s="119" t="s">
        <v>60</v>
      </c>
      <c r="D143" s="217" t="s">
        <v>315</v>
      </c>
      <c r="E143" s="74">
        <v>75</v>
      </c>
      <c r="F143" s="74" t="s">
        <v>150</v>
      </c>
      <c r="G143" s="74" t="s">
        <v>312</v>
      </c>
      <c r="H143" s="170">
        <v>-2284</v>
      </c>
      <c r="I143" s="178"/>
    </row>
    <row r="144" spans="2:9" ht="13.5" customHeight="1" x14ac:dyDescent="0.25">
      <c r="B144" s="218">
        <v>6110</v>
      </c>
      <c r="C144" s="119" t="s">
        <v>60</v>
      </c>
      <c r="D144" s="217" t="s">
        <v>318</v>
      </c>
      <c r="E144" s="74">
        <v>78</v>
      </c>
      <c r="F144" s="74" t="s">
        <v>150</v>
      </c>
      <c r="G144" s="74" t="s">
        <v>312</v>
      </c>
      <c r="H144" s="170">
        <v>-1647</v>
      </c>
      <c r="I144" s="178"/>
    </row>
    <row r="145" spans="2:9" ht="13.5" customHeight="1" x14ac:dyDescent="0.25">
      <c r="B145" s="218">
        <v>6110</v>
      </c>
      <c r="C145" s="119" t="s">
        <v>60</v>
      </c>
      <c r="D145" s="217" t="s">
        <v>319</v>
      </c>
      <c r="E145" s="74">
        <v>80</v>
      </c>
      <c r="F145" s="74" t="s">
        <v>150</v>
      </c>
      <c r="G145" s="74" t="s">
        <v>312</v>
      </c>
      <c r="H145" s="170">
        <v>-367</v>
      </c>
      <c r="I145" s="178"/>
    </row>
    <row r="146" spans="2:9" ht="13.5" customHeight="1" x14ac:dyDescent="0.25">
      <c r="B146" s="218">
        <v>6110</v>
      </c>
      <c r="C146" s="119" t="s">
        <v>60</v>
      </c>
      <c r="D146" s="217" t="s">
        <v>320</v>
      </c>
      <c r="E146" s="74">
        <v>82</v>
      </c>
      <c r="F146" s="74" t="s">
        <v>150</v>
      </c>
      <c r="G146" s="74" t="s">
        <v>312</v>
      </c>
      <c r="H146" s="170">
        <v>-367</v>
      </c>
      <c r="I146" s="178"/>
    </row>
    <row r="147" spans="2:9" ht="13.5" customHeight="1" x14ac:dyDescent="0.25">
      <c r="B147" s="218">
        <v>6110</v>
      </c>
      <c r="C147" s="119" t="s">
        <v>60</v>
      </c>
      <c r="D147" s="217" t="s">
        <v>321</v>
      </c>
      <c r="E147" s="74">
        <v>84</v>
      </c>
      <c r="F147" s="74" t="s">
        <v>150</v>
      </c>
      <c r="G147" s="74" t="s">
        <v>312</v>
      </c>
      <c r="H147" s="170">
        <v>-368</v>
      </c>
      <c r="I147" s="178"/>
    </row>
    <row r="148" spans="2:9" ht="13.5" customHeight="1" x14ac:dyDescent="0.25">
      <c r="B148" s="218">
        <v>6110</v>
      </c>
      <c r="C148" s="119" t="s">
        <v>60</v>
      </c>
      <c r="D148" s="217" t="s">
        <v>322</v>
      </c>
      <c r="E148" s="74">
        <v>86</v>
      </c>
      <c r="F148" s="74" t="s">
        <v>150</v>
      </c>
      <c r="G148" s="74" t="s">
        <v>312</v>
      </c>
      <c r="H148" s="170">
        <v>-368</v>
      </c>
      <c r="I148" s="178"/>
    </row>
    <row r="149" spans="2:9" ht="13.5" customHeight="1" x14ac:dyDescent="0.25">
      <c r="B149" s="218">
        <v>6110</v>
      </c>
      <c r="C149" s="119" t="s">
        <v>60</v>
      </c>
      <c r="D149" s="217" t="s">
        <v>323</v>
      </c>
      <c r="E149" s="74">
        <v>88</v>
      </c>
      <c r="F149" s="74" t="s">
        <v>150</v>
      </c>
      <c r="G149" s="74" t="s">
        <v>312</v>
      </c>
      <c r="H149" s="170">
        <v>-369</v>
      </c>
      <c r="I149" s="178"/>
    </row>
    <row r="150" spans="2:9" ht="13.5" customHeight="1" x14ac:dyDescent="0.25">
      <c r="B150" s="218">
        <v>6110</v>
      </c>
      <c r="C150" s="119" t="s">
        <v>60</v>
      </c>
      <c r="D150" s="217" t="s">
        <v>324</v>
      </c>
      <c r="E150" s="74">
        <v>90</v>
      </c>
      <c r="F150" s="74" t="s">
        <v>177</v>
      </c>
      <c r="G150" s="74" t="s">
        <v>307</v>
      </c>
      <c r="H150" s="170">
        <v>-369</v>
      </c>
      <c r="I150" s="178"/>
    </row>
    <row r="151" spans="2:9" ht="13.5" customHeight="1" x14ac:dyDescent="0.25">
      <c r="B151" s="218">
        <v>6110</v>
      </c>
      <c r="C151" s="119" t="s">
        <v>60</v>
      </c>
      <c r="D151" s="217" t="s">
        <v>325</v>
      </c>
      <c r="E151" s="74">
        <v>92</v>
      </c>
      <c r="F151" s="74" t="s">
        <v>177</v>
      </c>
      <c r="G151" s="74" t="s">
        <v>307</v>
      </c>
      <c r="H151" s="170">
        <v>-369</v>
      </c>
      <c r="I151" s="178"/>
    </row>
    <row r="152" spans="2:9" ht="13.5" customHeight="1" x14ac:dyDescent="0.25">
      <c r="B152" s="218">
        <v>6110</v>
      </c>
      <c r="C152" s="119" t="s">
        <v>60</v>
      </c>
      <c r="D152" s="217" t="s">
        <v>259</v>
      </c>
      <c r="E152" s="74">
        <v>94</v>
      </c>
      <c r="F152" s="74" t="s">
        <v>177</v>
      </c>
      <c r="G152" s="74" t="s">
        <v>307</v>
      </c>
      <c r="H152" s="170">
        <v>-398</v>
      </c>
      <c r="I152" s="178"/>
    </row>
    <row r="153" spans="2:9" ht="13.5" customHeight="1" x14ac:dyDescent="0.25">
      <c r="B153" s="218">
        <v>6110</v>
      </c>
      <c r="C153" s="119" t="s">
        <v>60</v>
      </c>
      <c r="D153" s="217" t="s">
        <v>306</v>
      </c>
      <c r="E153" s="74">
        <v>97</v>
      </c>
      <c r="F153" s="74" t="s">
        <v>177</v>
      </c>
      <c r="G153" s="74" t="s">
        <v>307</v>
      </c>
      <c r="H153" s="170">
        <v>-384</v>
      </c>
      <c r="I153" s="178"/>
    </row>
    <row r="154" spans="2:9" ht="13.5" customHeight="1" x14ac:dyDescent="0.25">
      <c r="B154" s="74">
        <v>6110</v>
      </c>
      <c r="C154" s="119" t="s">
        <v>60</v>
      </c>
      <c r="D154" s="217" t="s">
        <v>324</v>
      </c>
      <c r="E154" s="74">
        <v>144</v>
      </c>
      <c r="F154" s="74" t="s">
        <v>177</v>
      </c>
      <c r="G154" s="74" t="s">
        <v>307</v>
      </c>
      <c r="H154" s="170">
        <v>-3</v>
      </c>
      <c r="I154" s="178"/>
    </row>
    <row r="155" spans="2:9" ht="13.5" customHeight="1" x14ac:dyDescent="0.25">
      <c r="B155" s="74">
        <v>6110</v>
      </c>
      <c r="C155" s="119" t="s">
        <v>60</v>
      </c>
      <c r="D155" s="217" t="s">
        <v>306</v>
      </c>
      <c r="E155" s="74">
        <v>171</v>
      </c>
      <c r="F155" s="74" t="s">
        <v>177</v>
      </c>
      <c r="G155" s="74" t="s">
        <v>307</v>
      </c>
      <c r="H155" s="170">
        <v>-188</v>
      </c>
      <c r="I155" s="178"/>
    </row>
    <row r="156" spans="2:9" ht="13.5" customHeight="1" x14ac:dyDescent="0.25">
      <c r="B156" s="74">
        <v>6110</v>
      </c>
      <c r="C156" s="119" t="s">
        <v>60</v>
      </c>
      <c r="D156" s="217" t="s">
        <v>306</v>
      </c>
      <c r="E156" s="74">
        <v>173</v>
      </c>
      <c r="F156" s="74" t="s">
        <v>177</v>
      </c>
      <c r="G156" s="74" t="s">
        <v>307</v>
      </c>
      <c r="H156" s="170">
        <v>-52236</v>
      </c>
      <c r="I156" s="178"/>
    </row>
    <row r="157" spans="2:9" ht="13.5" customHeight="1" x14ac:dyDescent="0.25">
      <c r="B157" s="74">
        <v>6215</v>
      </c>
      <c r="C157" s="119" t="s">
        <v>449</v>
      </c>
      <c r="D157" s="217" t="s">
        <v>203</v>
      </c>
      <c r="E157" s="74">
        <v>7</v>
      </c>
      <c r="F157" s="74" t="s">
        <v>204</v>
      </c>
      <c r="G157" s="74" t="s">
        <v>206</v>
      </c>
      <c r="H157" s="170">
        <v>862</v>
      </c>
      <c r="I157" s="178"/>
    </row>
    <row r="158" spans="2:9" ht="13.5" customHeight="1" x14ac:dyDescent="0.25">
      <c r="B158" s="74">
        <v>6215</v>
      </c>
      <c r="C158" s="119" t="s">
        <v>449</v>
      </c>
      <c r="D158" s="217" t="s">
        <v>332</v>
      </c>
      <c r="E158" s="74">
        <v>102</v>
      </c>
      <c r="F158" s="74" t="s">
        <v>333</v>
      </c>
      <c r="G158" s="74" t="s">
        <v>334</v>
      </c>
      <c r="H158" s="170">
        <v>850</v>
      </c>
      <c r="I158" s="178"/>
    </row>
    <row r="159" spans="2:9" ht="13.5" customHeight="1" x14ac:dyDescent="0.25">
      <c r="B159" s="74">
        <v>6215</v>
      </c>
      <c r="C159" s="119" t="s">
        <v>449</v>
      </c>
      <c r="D159" s="217" t="s">
        <v>324</v>
      </c>
      <c r="E159" s="74">
        <v>143</v>
      </c>
      <c r="F159" s="74" t="s">
        <v>153</v>
      </c>
      <c r="G159" s="74" t="s">
        <v>395</v>
      </c>
      <c r="H159" s="170">
        <v>19</v>
      </c>
      <c r="I159" s="178"/>
    </row>
    <row r="160" spans="2:9" ht="13.5" customHeight="1" x14ac:dyDescent="0.25">
      <c r="B160" s="74">
        <v>6215</v>
      </c>
      <c r="C160" s="119" t="s">
        <v>449</v>
      </c>
      <c r="D160" s="217" t="s">
        <v>325</v>
      </c>
      <c r="E160" s="74">
        <v>154</v>
      </c>
      <c r="F160" s="74" t="s">
        <v>153</v>
      </c>
      <c r="G160" s="74" t="s">
        <v>395</v>
      </c>
      <c r="H160" s="170">
        <v>57</v>
      </c>
      <c r="I160" s="178"/>
    </row>
    <row r="161" spans="2:9" ht="13.5" customHeight="1" x14ac:dyDescent="0.25">
      <c r="B161" s="74">
        <v>6215</v>
      </c>
      <c r="C161" s="119" t="s">
        <v>449</v>
      </c>
      <c r="D161" s="217" t="s">
        <v>259</v>
      </c>
      <c r="E161" s="74">
        <v>161</v>
      </c>
      <c r="F161" s="74" t="s">
        <v>153</v>
      </c>
      <c r="G161" s="74" t="s">
        <v>395</v>
      </c>
      <c r="H161" s="170">
        <v>38</v>
      </c>
      <c r="I161" s="178"/>
    </row>
    <row r="162" spans="2:9" ht="13.5" customHeight="1" x14ac:dyDescent="0.25">
      <c r="B162" s="74">
        <v>6215</v>
      </c>
      <c r="C162" s="119" t="s">
        <v>449</v>
      </c>
      <c r="D162" s="217" t="s">
        <v>306</v>
      </c>
      <c r="E162" s="74">
        <v>170</v>
      </c>
      <c r="F162" s="74" t="s">
        <v>153</v>
      </c>
      <c r="G162" s="74" t="s">
        <v>395</v>
      </c>
      <c r="H162" s="170">
        <v>57</v>
      </c>
      <c r="I162" s="178"/>
    </row>
    <row r="163" spans="2:9" ht="13.5" customHeight="1" x14ac:dyDescent="0.25">
      <c r="B163" s="74">
        <v>6220</v>
      </c>
      <c r="C163" s="119" t="s">
        <v>451</v>
      </c>
      <c r="D163" s="217" t="s">
        <v>306</v>
      </c>
      <c r="E163" s="74">
        <v>72</v>
      </c>
      <c r="F163" s="74" t="s">
        <v>176</v>
      </c>
      <c r="G163" s="74" t="s">
        <v>310</v>
      </c>
      <c r="H163" s="170">
        <v>1225</v>
      </c>
      <c r="I163" s="178"/>
    </row>
    <row r="164" spans="2:9" ht="13.5" customHeight="1" x14ac:dyDescent="0.25">
      <c r="B164" s="74">
        <v>6220</v>
      </c>
      <c r="C164" s="119" t="s">
        <v>451</v>
      </c>
      <c r="D164" s="217" t="s">
        <v>311</v>
      </c>
      <c r="E164" s="74">
        <v>74</v>
      </c>
      <c r="F164" s="74" t="s">
        <v>313</v>
      </c>
      <c r="G164" s="74" t="s">
        <v>314</v>
      </c>
      <c r="H164" s="170">
        <v>501</v>
      </c>
      <c r="I164" s="178"/>
    </row>
    <row r="165" spans="2:9" ht="13.5" customHeight="1" x14ac:dyDescent="0.25">
      <c r="B165" s="74">
        <v>6220</v>
      </c>
      <c r="C165" s="119" t="s">
        <v>451</v>
      </c>
      <c r="D165" s="217" t="s">
        <v>315</v>
      </c>
      <c r="E165" s="74">
        <v>76</v>
      </c>
      <c r="F165" s="74" t="s">
        <v>313</v>
      </c>
      <c r="G165" s="74" t="s">
        <v>314</v>
      </c>
      <c r="H165" s="170">
        <v>502</v>
      </c>
      <c r="I165" s="178"/>
    </row>
    <row r="166" spans="2:9" ht="13.5" customHeight="1" x14ac:dyDescent="0.25">
      <c r="B166" s="74">
        <v>6220</v>
      </c>
      <c r="C166" s="119" t="s">
        <v>451</v>
      </c>
      <c r="D166" s="217" t="s">
        <v>318</v>
      </c>
      <c r="E166" s="74">
        <v>79</v>
      </c>
      <c r="F166" s="74" t="s">
        <v>313</v>
      </c>
      <c r="G166" s="74" t="s">
        <v>314</v>
      </c>
      <c r="H166" s="170">
        <v>362</v>
      </c>
      <c r="I166" s="178"/>
    </row>
    <row r="167" spans="2:9" ht="13.5" customHeight="1" x14ac:dyDescent="0.25">
      <c r="B167" s="74">
        <v>6220</v>
      </c>
      <c r="C167" s="119" t="s">
        <v>451</v>
      </c>
      <c r="D167" s="217" t="s">
        <v>319</v>
      </c>
      <c r="E167" s="74">
        <v>81</v>
      </c>
      <c r="F167" s="74" t="s">
        <v>313</v>
      </c>
      <c r="G167" s="74" t="s">
        <v>314</v>
      </c>
      <c r="H167" s="170">
        <v>80</v>
      </c>
      <c r="I167" s="178"/>
    </row>
    <row r="168" spans="2:9" ht="13.5" customHeight="1" x14ac:dyDescent="0.25">
      <c r="B168" s="74">
        <v>6220</v>
      </c>
      <c r="C168" s="119" t="s">
        <v>451</v>
      </c>
      <c r="D168" s="217" t="s">
        <v>320</v>
      </c>
      <c r="E168" s="74">
        <v>83</v>
      </c>
      <c r="F168" s="74" t="s">
        <v>313</v>
      </c>
      <c r="G168" s="74" t="s">
        <v>314</v>
      </c>
      <c r="H168" s="170">
        <v>80</v>
      </c>
      <c r="I168" s="178"/>
    </row>
    <row r="169" spans="2:9" ht="13.5" customHeight="1" x14ac:dyDescent="0.25">
      <c r="B169" s="74">
        <v>6220</v>
      </c>
      <c r="C169" s="119" t="s">
        <v>451</v>
      </c>
      <c r="D169" s="217" t="s">
        <v>321</v>
      </c>
      <c r="E169" s="74">
        <v>85</v>
      </c>
      <c r="F169" s="74" t="s">
        <v>313</v>
      </c>
      <c r="G169" s="74" t="s">
        <v>314</v>
      </c>
      <c r="H169" s="170">
        <v>80</v>
      </c>
      <c r="I169" s="178"/>
    </row>
    <row r="170" spans="2:9" ht="13.5" customHeight="1" x14ac:dyDescent="0.25">
      <c r="B170" s="74">
        <v>6220</v>
      </c>
      <c r="C170" s="119" t="s">
        <v>451</v>
      </c>
      <c r="D170" s="217" t="s">
        <v>322</v>
      </c>
      <c r="E170" s="74">
        <v>87</v>
      </c>
      <c r="F170" s="74" t="s">
        <v>313</v>
      </c>
      <c r="G170" s="74" t="s">
        <v>314</v>
      </c>
      <c r="H170" s="170">
        <v>80</v>
      </c>
      <c r="I170" s="178"/>
    </row>
    <row r="171" spans="2:9" ht="13.5" customHeight="1" x14ac:dyDescent="0.25">
      <c r="B171" s="74">
        <v>6220</v>
      </c>
      <c r="C171" s="119" t="s">
        <v>451</v>
      </c>
      <c r="D171" s="217" t="s">
        <v>323</v>
      </c>
      <c r="E171" s="74">
        <v>89</v>
      </c>
      <c r="F171" s="74" t="s">
        <v>313</v>
      </c>
      <c r="G171" s="74" t="s">
        <v>314</v>
      </c>
      <c r="H171" s="170">
        <v>81</v>
      </c>
      <c r="I171" s="178"/>
    </row>
    <row r="172" spans="2:9" ht="13.5" customHeight="1" x14ac:dyDescent="0.25">
      <c r="B172" s="74">
        <v>6220</v>
      </c>
      <c r="C172" s="119" t="s">
        <v>451</v>
      </c>
      <c r="D172" s="217" t="s">
        <v>324</v>
      </c>
      <c r="E172" s="74">
        <v>91</v>
      </c>
      <c r="F172" s="74" t="s">
        <v>176</v>
      </c>
      <c r="G172" s="74" t="s">
        <v>310</v>
      </c>
      <c r="H172" s="170">
        <v>81</v>
      </c>
      <c r="I172" s="178"/>
    </row>
    <row r="173" spans="2:9" ht="13.5" customHeight="1" x14ac:dyDescent="0.25">
      <c r="B173" s="74">
        <v>6220</v>
      </c>
      <c r="C173" s="119" t="s">
        <v>451</v>
      </c>
      <c r="D173" s="217" t="s">
        <v>325</v>
      </c>
      <c r="E173" s="74">
        <v>93</v>
      </c>
      <c r="F173" s="74" t="s">
        <v>176</v>
      </c>
      <c r="G173" s="74" t="s">
        <v>310</v>
      </c>
      <c r="H173" s="170">
        <v>81</v>
      </c>
      <c r="I173" s="178"/>
    </row>
    <row r="174" spans="2:9" ht="13.5" customHeight="1" x14ac:dyDescent="0.25">
      <c r="B174" s="74">
        <v>6220</v>
      </c>
      <c r="C174" s="119" t="s">
        <v>451</v>
      </c>
      <c r="D174" s="217" t="s">
        <v>259</v>
      </c>
      <c r="E174" s="74">
        <v>95</v>
      </c>
      <c r="F174" s="74" t="s">
        <v>176</v>
      </c>
      <c r="G174" s="74" t="s">
        <v>310</v>
      </c>
      <c r="H174" s="170">
        <v>88</v>
      </c>
      <c r="I174" s="178"/>
    </row>
    <row r="175" spans="2:9" ht="13.5" customHeight="1" x14ac:dyDescent="0.25">
      <c r="B175" s="74">
        <v>6220</v>
      </c>
      <c r="C175" s="119" t="s">
        <v>451</v>
      </c>
      <c r="D175" s="217" t="s">
        <v>306</v>
      </c>
      <c r="E175" s="74">
        <v>98</v>
      </c>
      <c r="F175" s="74" t="s">
        <v>176</v>
      </c>
      <c r="G175" s="74" t="s">
        <v>310</v>
      </c>
      <c r="H175" s="170">
        <v>84</v>
      </c>
      <c r="I175" s="178"/>
    </row>
    <row r="176" spans="2:9" ht="13.5" customHeight="1" x14ac:dyDescent="0.25">
      <c r="B176" s="74">
        <v>6220</v>
      </c>
      <c r="C176" s="119" t="s">
        <v>451</v>
      </c>
      <c r="D176" s="217" t="s">
        <v>324</v>
      </c>
      <c r="E176" s="74">
        <v>145</v>
      </c>
      <c r="F176" s="74" t="s">
        <v>176</v>
      </c>
      <c r="G176" s="74" t="s">
        <v>310</v>
      </c>
      <c r="H176" s="170">
        <v>1</v>
      </c>
      <c r="I176" s="178"/>
    </row>
    <row r="177" spans="2:9" ht="13.5" customHeight="1" x14ac:dyDescent="0.25">
      <c r="B177" s="74">
        <v>6220</v>
      </c>
      <c r="C177" s="119" t="s">
        <v>451</v>
      </c>
      <c r="D177" s="217" t="s">
        <v>306</v>
      </c>
      <c r="E177" s="74">
        <v>172</v>
      </c>
      <c r="F177" s="74" t="s">
        <v>176</v>
      </c>
      <c r="G177" s="74" t="s">
        <v>310</v>
      </c>
      <c r="H177" s="170">
        <v>41</v>
      </c>
      <c r="I177" s="178"/>
    </row>
    <row r="178" spans="2:9" ht="13.5" customHeight="1" x14ac:dyDescent="0.25">
      <c r="B178" s="74">
        <v>6220</v>
      </c>
      <c r="C178" s="119" t="s">
        <v>451</v>
      </c>
      <c r="D178" s="217" t="s">
        <v>306</v>
      </c>
      <c r="E178" s="74">
        <v>174</v>
      </c>
      <c r="F178" s="74" t="s">
        <v>176</v>
      </c>
      <c r="G178" s="74" t="s">
        <v>310</v>
      </c>
      <c r="H178" s="170">
        <v>11492</v>
      </c>
      <c r="I178" s="178"/>
    </row>
    <row r="179" spans="2:9" ht="13.5" customHeight="1" x14ac:dyDescent="0.25">
      <c r="B179" s="225">
        <v>7810</v>
      </c>
      <c r="C179" s="119" t="s">
        <v>431</v>
      </c>
      <c r="D179" s="222">
        <v>43101</v>
      </c>
      <c r="E179" s="224">
        <v>0</v>
      </c>
      <c r="F179" s="223" t="s">
        <v>429</v>
      </c>
      <c r="G179" s="11" t="s">
        <v>427</v>
      </c>
      <c r="H179" s="238">
        <f>7842110-50000</f>
        <v>7792110</v>
      </c>
      <c r="I179" s="178"/>
    </row>
    <row r="180" spans="2:9" ht="13.5" customHeight="1" x14ac:dyDescent="0.25">
      <c r="B180" s="74">
        <v>7810</v>
      </c>
      <c r="C180" s="119" t="s">
        <v>431</v>
      </c>
      <c r="D180" s="217" t="s">
        <v>192</v>
      </c>
      <c r="E180" s="224">
        <v>0</v>
      </c>
      <c r="F180" s="74" t="s">
        <v>193</v>
      </c>
      <c r="G180" s="74" t="s">
        <v>194</v>
      </c>
      <c r="H180" s="170">
        <v>50000</v>
      </c>
      <c r="I180" s="178"/>
    </row>
    <row r="181" spans="2:9" ht="13.5" customHeight="1" x14ac:dyDescent="0.25">
      <c r="B181" s="74">
        <v>7810</v>
      </c>
      <c r="C181" s="119" t="s">
        <v>431</v>
      </c>
      <c r="D181" s="217" t="s">
        <v>192</v>
      </c>
      <c r="E181" s="74">
        <v>1</v>
      </c>
      <c r="F181" s="74" t="s">
        <v>145</v>
      </c>
      <c r="G181" s="74" t="s">
        <v>195</v>
      </c>
      <c r="H181" s="170">
        <v>6000</v>
      </c>
      <c r="I181" s="178"/>
    </row>
    <row r="182" spans="2:9" ht="13.5" customHeight="1" x14ac:dyDescent="0.25">
      <c r="B182" s="74">
        <v>7810</v>
      </c>
      <c r="C182" s="119" t="s">
        <v>431</v>
      </c>
      <c r="D182" s="217" t="s">
        <v>196</v>
      </c>
      <c r="E182" s="74">
        <v>2</v>
      </c>
      <c r="F182" s="74" t="s">
        <v>147</v>
      </c>
      <c r="G182" s="74" t="s">
        <v>197</v>
      </c>
      <c r="H182" s="170">
        <v>1000</v>
      </c>
      <c r="I182" s="178"/>
    </row>
    <row r="183" spans="2:9" ht="13.5" customHeight="1" x14ac:dyDescent="0.25">
      <c r="B183" s="74">
        <v>7810</v>
      </c>
      <c r="C183" s="119" t="s">
        <v>431</v>
      </c>
      <c r="D183" s="217" t="s">
        <v>198</v>
      </c>
      <c r="E183" s="74">
        <v>3</v>
      </c>
      <c r="F183" s="74" t="s">
        <v>166</v>
      </c>
      <c r="G183" s="74" t="s">
        <v>199</v>
      </c>
      <c r="H183" s="170">
        <v>-124004</v>
      </c>
      <c r="I183" s="178"/>
    </row>
    <row r="184" spans="2:9" ht="13.5" customHeight="1" x14ac:dyDescent="0.25">
      <c r="B184" s="74">
        <v>7810</v>
      </c>
      <c r="C184" s="119" t="s">
        <v>431</v>
      </c>
      <c r="D184" s="217" t="s">
        <v>200</v>
      </c>
      <c r="E184" s="74">
        <v>4</v>
      </c>
      <c r="F184" s="74" t="s">
        <v>201</v>
      </c>
      <c r="G184" s="74" t="s">
        <v>202</v>
      </c>
      <c r="H184" s="170">
        <v>-7312</v>
      </c>
      <c r="I184" s="178"/>
    </row>
    <row r="185" spans="2:9" ht="13.5" customHeight="1" x14ac:dyDescent="0.25">
      <c r="B185" s="74">
        <v>7810</v>
      </c>
      <c r="C185" s="119" t="s">
        <v>431</v>
      </c>
      <c r="D185" s="217" t="s">
        <v>203</v>
      </c>
      <c r="E185" s="74">
        <v>5</v>
      </c>
      <c r="F185" s="74" t="s">
        <v>204</v>
      </c>
      <c r="G185" s="74" t="s">
        <v>205</v>
      </c>
      <c r="H185" s="170">
        <v>-56169</v>
      </c>
      <c r="I185" s="178"/>
    </row>
    <row r="186" spans="2:9" ht="13.5" customHeight="1" x14ac:dyDescent="0.25">
      <c r="B186" s="74">
        <v>7810</v>
      </c>
      <c r="C186" s="119" t="s">
        <v>431</v>
      </c>
      <c r="D186" s="217" t="s">
        <v>203</v>
      </c>
      <c r="E186" s="74">
        <v>6</v>
      </c>
      <c r="F186" s="74" t="s">
        <v>204</v>
      </c>
      <c r="G186" s="74" t="s">
        <v>206</v>
      </c>
      <c r="H186" s="170">
        <v>-862</v>
      </c>
      <c r="I186" s="178"/>
    </row>
    <row r="187" spans="2:9" ht="13.5" customHeight="1" x14ac:dyDescent="0.25">
      <c r="B187" s="74">
        <v>7810</v>
      </c>
      <c r="C187" s="119" t="s">
        <v>431</v>
      </c>
      <c r="D187" s="217" t="s">
        <v>203</v>
      </c>
      <c r="E187" s="74">
        <v>7</v>
      </c>
      <c r="F187" s="74" t="s">
        <v>162</v>
      </c>
      <c r="G187" s="74" t="s">
        <v>207</v>
      </c>
      <c r="H187" s="170">
        <v>-125730</v>
      </c>
      <c r="I187" s="178"/>
    </row>
    <row r="188" spans="2:9" ht="13.5" customHeight="1" x14ac:dyDescent="0.25">
      <c r="B188" s="74">
        <v>7810</v>
      </c>
      <c r="C188" s="119" t="s">
        <v>431</v>
      </c>
      <c r="D188" s="217" t="s">
        <v>203</v>
      </c>
      <c r="E188" s="74">
        <v>8</v>
      </c>
      <c r="F188" s="74" t="s">
        <v>146</v>
      </c>
      <c r="G188" s="74" t="s">
        <v>208</v>
      </c>
      <c r="H188" s="170">
        <v>-284010</v>
      </c>
      <c r="I188" s="178"/>
    </row>
    <row r="189" spans="2:9" ht="13.5" customHeight="1" x14ac:dyDescent="0.25">
      <c r="B189" s="74">
        <v>7810</v>
      </c>
      <c r="C189" s="119" t="s">
        <v>431</v>
      </c>
      <c r="D189" s="217" t="s">
        <v>209</v>
      </c>
      <c r="E189" s="74">
        <v>9</v>
      </c>
      <c r="F189" s="74" t="s">
        <v>145</v>
      </c>
      <c r="G189" s="74" t="s">
        <v>195</v>
      </c>
      <c r="H189" s="170">
        <v>5000</v>
      </c>
      <c r="I189" s="178"/>
    </row>
    <row r="190" spans="2:9" ht="13.5" customHeight="1" x14ac:dyDescent="0.25">
      <c r="B190" s="74">
        <v>7810</v>
      </c>
      <c r="C190" s="119" t="s">
        <v>431</v>
      </c>
      <c r="D190" s="217" t="s">
        <v>210</v>
      </c>
      <c r="E190" s="74">
        <v>10</v>
      </c>
      <c r="F190" s="74" t="s">
        <v>147</v>
      </c>
      <c r="G190" s="74" t="s">
        <v>197</v>
      </c>
      <c r="H190" s="170">
        <v>1000</v>
      </c>
      <c r="I190" s="178"/>
    </row>
    <row r="191" spans="2:9" ht="13.5" customHeight="1" x14ac:dyDescent="0.25">
      <c r="B191" s="74">
        <v>7810</v>
      </c>
      <c r="C191" s="119" t="s">
        <v>431</v>
      </c>
      <c r="D191" s="217" t="s">
        <v>211</v>
      </c>
      <c r="E191" s="74">
        <v>11</v>
      </c>
      <c r="F191" s="74" t="s">
        <v>212</v>
      </c>
      <c r="G191" s="74" t="s">
        <v>213</v>
      </c>
      <c r="H191" s="170">
        <v>150000</v>
      </c>
      <c r="I191" s="178"/>
    </row>
    <row r="192" spans="2:9" ht="13.5" customHeight="1" x14ac:dyDescent="0.25">
      <c r="B192" s="74">
        <v>7810</v>
      </c>
      <c r="C192" s="119" t="s">
        <v>431</v>
      </c>
      <c r="D192" s="217" t="s">
        <v>214</v>
      </c>
      <c r="E192" s="74">
        <v>12</v>
      </c>
      <c r="F192" s="74" t="s">
        <v>145</v>
      </c>
      <c r="G192" s="74" t="s">
        <v>195</v>
      </c>
      <c r="H192" s="170">
        <v>5000</v>
      </c>
      <c r="I192" s="178"/>
    </row>
    <row r="193" spans="2:9" ht="13.5" customHeight="1" x14ac:dyDescent="0.25">
      <c r="B193" s="74">
        <v>7810</v>
      </c>
      <c r="C193" s="119" t="s">
        <v>431</v>
      </c>
      <c r="D193" s="217" t="s">
        <v>215</v>
      </c>
      <c r="E193" s="74">
        <v>13</v>
      </c>
      <c r="F193" s="74" t="s">
        <v>147</v>
      </c>
      <c r="G193" s="74" t="s">
        <v>197</v>
      </c>
      <c r="H193" s="170">
        <v>1000</v>
      </c>
      <c r="I193" s="178"/>
    </row>
    <row r="194" spans="2:9" ht="13.5" customHeight="1" x14ac:dyDescent="0.25">
      <c r="B194" s="74">
        <v>7810</v>
      </c>
      <c r="C194" s="119" t="s">
        <v>431</v>
      </c>
      <c r="D194" s="217" t="s">
        <v>216</v>
      </c>
      <c r="E194" s="74">
        <v>14</v>
      </c>
      <c r="F194" s="74" t="s">
        <v>161</v>
      </c>
      <c r="G194" s="74" t="s">
        <v>217</v>
      </c>
      <c r="H194" s="170">
        <v>-500000</v>
      </c>
      <c r="I194" s="178"/>
    </row>
    <row r="195" spans="2:9" ht="13.5" customHeight="1" x14ac:dyDescent="0.25">
      <c r="B195" s="74">
        <v>7810</v>
      </c>
      <c r="C195" s="119" t="s">
        <v>431</v>
      </c>
      <c r="D195" s="217" t="s">
        <v>218</v>
      </c>
      <c r="E195" s="74">
        <v>15</v>
      </c>
      <c r="F195" s="74" t="s">
        <v>147</v>
      </c>
      <c r="G195" s="74" t="s">
        <v>197</v>
      </c>
      <c r="H195" s="170">
        <v>1000</v>
      </c>
      <c r="I195" s="178"/>
    </row>
    <row r="196" spans="2:9" ht="13.5" customHeight="1" x14ac:dyDescent="0.25">
      <c r="B196" s="74">
        <v>7810</v>
      </c>
      <c r="C196" s="119" t="s">
        <v>431</v>
      </c>
      <c r="D196" s="217" t="s">
        <v>218</v>
      </c>
      <c r="E196" s="74">
        <v>16</v>
      </c>
      <c r="F196" s="74" t="s">
        <v>145</v>
      </c>
      <c r="G196" s="74" t="s">
        <v>195</v>
      </c>
      <c r="H196" s="170">
        <v>5000</v>
      </c>
      <c r="I196" s="178"/>
    </row>
    <row r="197" spans="2:9" ht="13.5" customHeight="1" x14ac:dyDescent="0.25">
      <c r="B197" s="74">
        <v>7810</v>
      </c>
      <c r="C197" s="119" t="s">
        <v>431</v>
      </c>
      <c r="D197" s="217" t="s">
        <v>219</v>
      </c>
      <c r="E197" s="74">
        <v>17</v>
      </c>
      <c r="F197" s="74" t="s">
        <v>147</v>
      </c>
      <c r="G197" s="74" t="s">
        <v>197</v>
      </c>
      <c r="H197" s="170">
        <v>1000</v>
      </c>
      <c r="I197" s="178"/>
    </row>
    <row r="198" spans="2:9" ht="13.5" customHeight="1" x14ac:dyDescent="0.25">
      <c r="B198" s="74">
        <v>7810</v>
      </c>
      <c r="C198" s="119" t="s">
        <v>431</v>
      </c>
      <c r="D198" s="217" t="s">
        <v>220</v>
      </c>
      <c r="E198" s="74">
        <v>18</v>
      </c>
      <c r="F198" s="74" t="s">
        <v>145</v>
      </c>
      <c r="G198" s="74" t="s">
        <v>195</v>
      </c>
      <c r="H198" s="170">
        <v>5000</v>
      </c>
      <c r="I198" s="178"/>
    </row>
    <row r="199" spans="2:9" ht="13.5" customHeight="1" x14ac:dyDescent="0.25">
      <c r="B199" s="74">
        <v>7810</v>
      </c>
      <c r="C199" s="119" t="s">
        <v>431</v>
      </c>
      <c r="D199" s="217" t="s">
        <v>221</v>
      </c>
      <c r="E199" s="74">
        <v>19</v>
      </c>
      <c r="F199" s="74" t="s">
        <v>222</v>
      </c>
      <c r="G199" s="74" t="s">
        <v>223</v>
      </c>
      <c r="H199" s="170">
        <v>1000000</v>
      </c>
      <c r="I199" s="178"/>
    </row>
    <row r="200" spans="2:9" ht="13.5" customHeight="1" x14ac:dyDescent="0.25">
      <c r="B200" s="74">
        <v>7810</v>
      </c>
      <c r="C200" s="119" t="s">
        <v>431</v>
      </c>
      <c r="D200" s="217" t="s">
        <v>224</v>
      </c>
      <c r="E200" s="74">
        <v>20</v>
      </c>
      <c r="F200" s="74" t="s">
        <v>175</v>
      </c>
      <c r="G200" s="74" t="s">
        <v>225</v>
      </c>
      <c r="H200" s="170">
        <v>-500000</v>
      </c>
      <c r="I200" s="178"/>
    </row>
    <row r="201" spans="2:9" ht="13.5" customHeight="1" x14ac:dyDescent="0.25">
      <c r="B201" s="74">
        <v>7810</v>
      </c>
      <c r="C201" s="119" t="s">
        <v>431</v>
      </c>
      <c r="D201" s="217" t="s">
        <v>226</v>
      </c>
      <c r="E201" s="74">
        <v>21</v>
      </c>
      <c r="F201" s="74" t="s">
        <v>147</v>
      </c>
      <c r="G201" s="74" t="s">
        <v>197</v>
      </c>
      <c r="H201" s="170">
        <v>1000</v>
      </c>
      <c r="I201" s="178"/>
    </row>
    <row r="202" spans="2:9" ht="13.5" customHeight="1" x14ac:dyDescent="0.25">
      <c r="B202" s="74">
        <v>7810</v>
      </c>
      <c r="C202" s="119" t="s">
        <v>431</v>
      </c>
      <c r="D202" s="217" t="s">
        <v>227</v>
      </c>
      <c r="E202" s="74">
        <v>22</v>
      </c>
      <c r="F202" s="74" t="s">
        <v>145</v>
      </c>
      <c r="G202" s="74" t="s">
        <v>195</v>
      </c>
      <c r="H202" s="170">
        <v>5000</v>
      </c>
      <c r="I202" s="178"/>
    </row>
    <row r="203" spans="2:9" ht="13.5" customHeight="1" x14ac:dyDescent="0.25">
      <c r="B203" s="74">
        <v>7810</v>
      </c>
      <c r="C203" s="119" t="s">
        <v>431</v>
      </c>
      <c r="D203" s="217" t="s">
        <v>228</v>
      </c>
      <c r="E203" s="74">
        <v>23</v>
      </c>
      <c r="F203" s="74" t="s">
        <v>147</v>
      </c>
      <c r="G203" s="74" t="s">
        <v>197</v>
      </c>
      <c r="H203" s="170">
        <v>1000</v>
      </c>
      <c r="I203" s="178"/>
    </row>
    <row r="204" spans="2:9" ht="13.5" customHeight="1" x14ac:dyDescent="0.25">
      <c r="B204" s="74">
        <v>7810</v>
      </c>
      <c r="C204" s="119" t="s">
        <v>431</v>
      </c>
      <c r="D204" s="217" t="s">
        <v>229</v>
      </c>
      <c r="E204" s="74">
        <v>24</v>
      </c>
      <c r="F204" s="74" t="s">
        <v>145</v>
      </c>
      <c r="G204" s="74" t="s">
        <v>195</v>
      </c>
      <c r="H204" s="170">
        <v>5000</v>
      </c>
      <c r="I204" s="178"/>
    </row>
    <row r="205" spans="2:9" ht="13.5" customHeight="1" x14ac:dyDescent="0.25">
      <c r="B205" s="74">
        <v>7810</v>
      </c>
      <c r="C205" s="119" t="s">
        <v>431</v>
      </c>
      <c r="D205" s="217" t="s">
        <v>230</v>
      </c>
      <c r="E205" s="74">
        <v>25</v>
      </c>
      <c r="F205" s="74" t="s">
        <v>147</v>
      </c>
      <c r="G205" s="74" t="s">
        <v>197</v>
      </c>
      <c r="H205" s="170">
        <v>1000</v>
      </c>
      <c r="I205" s="178"/>
    </row>
    <row r="206" spans="2:9" ht="13.5" customHeight="1" x14ac:dyDescent="0.25">
      <c r="B206" s="74">
        <v>7810</v>
      </c>
      <c r="C206" s="119" t="s">
        <v>431</v>
      </c>
      <c r="D206" s="217" t="s">
        <v>231</v>
      </c>
      <c r="E206" s="74">
        <v>26</v>
      </c>
      <c r="F206" s="74" t="s">
        <v>145</v>
      </c>
      <c r="G206" s="74" t="s">
        <v>195</v>
      </c>
      <c r="H206" s="170">
        <v>5000</v>
      </c>
      <c r="I206" s="178"/>
    </row>
    <row r="207" spans="2:9" ht="13.5" customHeight="1" x14ac:dyDescent="0.25">
      <c r="B207" s="74">
        <v>7810</v>
      </c>
      <c r="C207" s="119" t="s">
        <v>431</v>
      </c>
      <c r="D207" s="217" t="s">
        <v>232</v>
      </c>
      <c r="E207" s="74">
        <v>27</v>
      </c>
      <c r="F207" s="74" t="s">
        <v>147</v>
      </c>
      <c r="G207" s="74" t="s">
        <v>197</v>
      </c>
      <c r="H207" s="170">
        <v>1000</v>
      </c>
      <c r="I207" s="178"/>
    </row>
    <row r="208" spans="2:9" ht="13.5" customHeight="1" x14ac:dyDescent="0.25">
      <c r="B208" s="74">
        <v>7810</v>
      </c>
      <c r="C208" s="119" t="s">
        <v>431</v>
      </c>
      <c r="D208" s="217" t="s">
        <v>232</v>
      </c>
      <c r="E208" s="74">
        <v>28</v>
      </c>
      <c r="F208" s="74" t="s">
        <v>145</v>
      </c>
      <c r="G208" s="74" t="s">
        <v>195</v>
      </c>
      <c r="H208" s="170">
        <v>5000</v>
      </c>
      <c r="I208" s="178"/>
    </row>
    <row r="209" spans="2:9" ht="13.5" customHeight="1" x14ac:dyDescent="0.25">
      <c r="B209" s="74">
        <v>7810</v>
      </c>
      <c r="C209" s="119" t="s">
        <v>431</v>
      </c>
      <c r="D209" s="217" t="s">
        <v>233</v>
      </c>
      <c r="E209" s="74">
        <v>29</v>
      </c>
      <c r="F209" s="74" t="s">
        <v>161</v>
      </c>
      <c r="G209" s="74" t="s">
        <v>217</v>
      </c>
      <c r="H209" s="170">
        <v>-500000</v>
      </c>
      <c r="I209" s="178"/>
    </row>
    <row r="210" spans="2:9" ht="13.5" customHeight="1" x14ac:dyDescent="0.25">
      <c r="B210" s="74">
        <v>7810</v>
      </c>
      <c r="C210" s="119" t="s">
        <v>431</v>
      </c>
      <c r="D210" s="217" t="s">
        <v>234</v>
      </c>
      <c r="E210" s="74">
        <v>30</v>
      </c>
      <c r="F210" s="74" t="s">
        <v>145</v>
      </c>
      <c r="G210" s="74" t="s">
        <v>195</v>
      </c>
      <c r="H210" s="170">
        <v>5500</v>
      </c>
      <c r="I210" s="178"/>
    </row>
    <row r="211" spans="2:9" ht="13.5" customHeight="1" x14ac:dyDescent="0.25">
      <c r="B211" s="74">
        <v>7810</v>
      </c>
      <c r="C211" s="119" t="s">
        <v>431</v>
      </c>
      <c r="D211" s="217" t="s">
        <v>235</v>
      </c>
      <c r="E211" s="74">
        <v>31</v>
      </c>
      <c r="F211" s="74" t="s">
        <v>147</v>
      </c>
      <c r="G211" s="74" t="s">
        <v>236</v>
      </c>
      <c r="H211" s="170">
        <v>1000</v>
      </c>
      <c r="I211" s="178"/>
    </row>
    <row r="212" spans="2:9" ht="13.5" customHeight="1" x14ac:dyDescent="0.25">
      <c r="B212" s="74">
        <v>7810</v>
      </c>
      <c r="C212" s="119" t="s">
        <v>431</v>
      </c>
      <c r="D212" s="217" t="s">
        <v>237</v>
      </c>
      <c r="E212" s="74">
        <v>32</v>
      </c>
      <c r="F212" s="74" t="s">
        <v>238</v>
      </c>
      <c r="G212" s="74" t="s">
        <v>239</v>
      </c>
      <c r="H212" s="170">
        <v>25000</v>
      </c>
      <c r="I212" s="178"/>
    </row>
    <row r="213" spans="2:9" ht="13.5" customHeight="1" x14ac:dyDescent="0.25">
      <c r="B213" s="74">
        <v>7810</v>
      </c>
      <c r="C213" s="119" t="s">
        <v>431</v>
      </c>
      <c r="D213" s="217" t="s">
        <v>240</v>
      </c>
      <c r="E213" s="74">
        <v>33</v>
      </c>
      <c r="F213" s="74" t="s">
        <v>145</v>
      </c>
      <c r="G213" s="74" t="s">
        <v>195</v>
      </c>
      <c r="H213" s="170">
        <v>5500</v>
      </c>
      <c r="I213" s="178"/>
    </row>
    <row r="214" spans="2:9" ht="13.5" customHeight="1" x14ac:dyDescent="0.25">
      <c r="B214" s="74">
        <v>7810</v>
      </c>
      <c r="C214" s="119" t="s">
        <v>431</v>
      </c>
      <c r="D214" s="217" t="s">
        <v>241</v>
      </c>
      <c r="E214" s="74">
        <v>34</v>
      </c>
      <c r="F214" s="74" t="s">
        <v>147</v>
      </c>
      <c r="G214" s="74" t="s">
        <v>236</v>
      </c>
      <c r="H214" s="170">
        <v>1000</v>
      </c>
      <c r="I214" s="178"/>
    </row>
    <row r="215" spans="2:9" ht="13.5" customHeight="1" x14ac:dyDescent="0.25">
      <c r="B215" s="74">
        <v>7810</v>
      </c>
      <c r="C215" s="119" t="s">
        <v>431</v>
      </c>
      <c r="D215" s="217" t="s">
        <v>242</v>
      </c>
      <c r="E215" s="74">
        <v>35</v>
      </c>
      <c r="F215" s="74" t="s">
        <v>243</v>
      </c>
      <c r="G215" s="74" t="s">
        <v>244</v>
      </c>
      <c r="H215" s="170">
        <v>7000</v>
      </c>
      <c r="I215" s="178"/>
    </row>
    <row r="216" spans="2:9" ht="13.5" customHeight="1" x14ac:dyDescent="0.25">
      <c r="B216" s="74">
        <v>7810</v>
      </c>
      <c r="C216" s="119" t="s">
        <v>431</v>
      </c>
      <c r="D216" s="217" t="s">
        <v>245</v>
      </c>
      <c r="E216" s="74">
        <v>36</v>
      </c>
      <c r="F216" s="74" t="s">
        <v>246</v>
      </c>
      <c r="G216" s="74" t="s">
        <v>247</v>
      </c>
      <c r="H216" s="170">
        <v>5000</v>
      </c>
      <c r="I216" s="178"/>
    </row>
    <row r="217" spans="2:9" ht="13.5" customHeight="1" x14ac:dyDescent="0.25">
      <c r="B217" s="74">
        <v>7810</v>
      </c>
      <c r="C217" s="119" t="s">
        <v>431</v>
      </c>
      <c r="D217" s="217" t="s">
        <v>248</v>
      </c>
      <c r="E217" s="74">
        <v>37</v>
      </c>
      <c r="F217" s="74" t="s">
        <v>249</v>
      </c>
      <c r="G217" s="74" t="s">
        <v>250</v>
      </c>
      <c r="H217" s="170">
        <v>5000</v>
      </c>
      <c r="I217" s="178"/>
    </row>
    <row r="218" spans="2:9" ht="13.5" customHeight="1" x14ac:dyDescent="0.25">
      <c r="B218" s="74">
        <v>7810</v>
      </c>
      <c r="C218" s="119" t="s">
        <v>431</v>
      </c>
      <c r="D218" s="217" t="s">
        <v>251</v>
      </c>
      <c r="E218" s="74">
        <v>38</v>
      </c>
      <c r="F218" s="74" t="s">
        <v>252</v>
      </c>
      <c r="G218" s="74" t="s">
        <v>253</v>
      </c>
      <c r="H218" s="170">
        <v>100000</v>
      </c>
      <c r="I218" s="178"/>
    </row>
    <row r="219" spans="2:9" ht="13.5" customHeight="1" x14ac:dyDescent="0.25">
      <c r="B219" s="74">
        <v>7810</v>
      </c>
      <c r="C219" s="119" t="s">
        <v>431</v>
      </c>
      <c r="D219" s="217" t="s">
        <v>254</v>
      </c>
      <c r="E219" s="74">
        <v>39</v>
      </c>
      <c r="F219" s="74" t="s">
        <v>148</v>
      </c>
      <c r="G219" s="74" t="s">
        <v>255</v>
      </c>
      <c r="H219" s="170">
        <v>400000</v>
      </c>
      <c r="I219" s="178"/>
    </row>
    <row r="220" spans="2:9" ht="13.5" customHeight="1" x14ac:dyDescent="0.25">
      <c r="B220" s="74">
        <v>7810</v>
      </c>
      <c r="C220" s="119" t="s">
        <v>431</v>
      </c>
      <c r="D220" s="217" t="s">
        <v>254</v>
      </c>
      <c r="E220" s="74">
        <v>40</v>
      </c>
      <c r="F220" s="74" t="s">
        <v>163</v>
      </c>
      <c r="G220" s="74" t="s">
        <v>256</v>
      </c>
      <c r="H220" s="170">
        <v>150000</v>
      </c>
      <c r="I220" s="178"/>
    </row>
    <row r="221" spans="2:9" ht="13.5" customHeight="1" x14ac:dyDescent="0.25">
      <c r="B221" s="74">
        <v>7810</v>
      </c>
      <c r="C221" s="119" t="s">
        <v>431</v>
      </c>
      <c r="D221" s="217" t="s">
        <v>257</v>
      </c>
      <c r="E221" s="74">
        <v>41</v>
      </c>
      <c r="F221" s="74" t="s">
        <v>181</v>
      </c>
      <c r="G221" s="74" t="s">
        <v>258</v>
      </c>
      <c r="H221" s="170">
        <v>30000</v>
      </c>
      <c r="I221" s="178"/>
    </row>
    <row r="222" spans="2:9" ht="13.5" customHeight="1" x14ac:dyDescent="0.25">
      <c r="B222" s="74">
        <v>7810</v>
      </c>
      <c r="C222" s="119" t="s">
        <v>431</v>
      </c>
      <c r="D222" s="217" t="s">
        <v>259</v>
      </c>
      <c r="E222" s="74">
        <v>42</v>
      </c>
      <c r="F222" s="74" t="s">
        <v>260</v>
      </c>
      <c r="G222" s="74" t="s">
        <v>261</v>
      </c>
      <c r="H222" s="170">
        <v>10000</v>
      </c>
      <c r="I222" s="178"/>
    </row>
    <row r="223" spans="2:9" ht="13.5" customHeight="1" x14ac:dyDescent="0.25">
      <c r="B223" s="74">
        <v>7810</v>
      </c>
      <c r="C223" s="119" t="s">
        <v>431</v>
      </c>
      <c r="D223" s="217" t="s">
        <v>262</v>
      </c>
      <c r="E223" s="74">
        <v>43</v>
      </c>
      <c r="F223" s="74" t="s">
        <v>212</v>
      </c>
      <c r="G223" s="74" t="s">
        <v>263</v>
      </c>
      <c r="H223" s="170">
        <v>150000</v>
      </c>
      <c r="I223" s="178"/>
    </row>
    <row r="224" spans="2:9" ht="13.5" customHeight="1" x14ac:dyDescent="0.25">
      <c r="B224" s="74">
        <v>7810</v>
      </c>
      <c r="C224" s="119" t="s">
        <v>431</v>
      </c>
      <c r="D224" s="217" t="s">
        <v>262</v>
      </c>
      <c r="E224" s="74">
        <v>44</v>
      </c>
      <c r="F224" s="74" t="s">
        <v>147</v>
      </c>
      <c r="G224" s="74" t="s">
        <v>236</v>
      </c>
      <c r="H224" s="170">
        <v>1000</v>
      </c>
      <c r="I224" s="178"/>
    </row>
    <row r="225" spans="2:9" ht="13.5" customHeight="1" x14ac:dyDescent="0.25">
      <c r="B225" s="74">
        <v>7810</v>
      </c>
      <c r="C225" s="119" t="s">
        <v>431</v>
      </c>
      <c r="D225" s="217" t="s">
        <v>262</v>
      </c>
      <c r="E225" s="74">
        <v>45</v>
      </c>
      <c r="F225" s="74" t="s">
        <v>149</v>
      </c>
      <c r="G225" s="74" t="s">
        <v>264</v>
      </c>
      <c r="H225" s="170">
        <v>25000</v>
      </c>
      <c r="I225" s="178"/>
    </row>
    <row r="226" spans="2:9" ht="13.5" customHeight="1" x14ac:dyDescent="0.25">
      <c r="B226" s="74">
        <v>7810</v>
      </c>
      <c r="C226" s="119" t="s">
        <v>431</v>
      </c>
      <c r="D226" s="217" t="s">
        <v>265</v>
      </c>
      <c r="E226" s="74">
        <v>46</v>
      </c>
      <c r="F226" s="74" t="s">
        <v>182</v>
      </c>
      <c r="G226" s="74" t="s">
        <v>266</v>
      </c>
      <c r="H226" s="170">
        <v>100000</v>
      </c>
      <c r="I226" s="178"/>
    </row>
    <row r="227" spans="2:9" ht="13.5" customHeight="1" x14ac:dyDescent="0.25">
      <c r="B227" s="74">
        <v>7810</v>
      </c>
      <c r="C227" s="119" t="s">
        <v>431</v>
      </c>
      <c r="D227" s="217" t="s">
        <v>267</v>
      </c>
      <c r="E227" s="74">
        <v>47</v>
      </c>
      <c r="F227" s="74" t="s">
        <v>161</v>
      </c>
      <c r="G227" s="74" t="s">
        <v>217</v>
      </c>
      <c r="H227" s="170">
        <v>-2000000</v>
      </c>
      <c r="I227" s="178"/>
    </row>
    <row r="228" spans="2:9" ht="13.5" customHeight="1" x14ac:dyDescent="0.25">
      <c r="B228" s="74">
        <v>7810</v>
      </c>
      <c r="C228" s="119" t="s">
        <v>431</v>
      </c>
      <c r="D228" s="217" t="s">
        <v>268</v>
      </c>
      <c r="E228" s="74">
        <v>48</v>
      </c>
      <c r="F228" s="74" t="s">
        <v>269</v>
      </c>
      <c r="G228" s="74" t="s">
        <v>270</v>
      </c>
      <c r="H228" s="170">
        <v>2000000</v>
      </c>
      <c r="I228" s="178"/>
    </row>
    <row r="229" spans="2:9" ht="13.5" customHeight="1" x14ac:dyDescent="0.25">
      <c r="B229" s="74">
        <v>7810</v>
      </c>
      <c r="C229" s="119" t="s">
        <v>431</v>
      </c>
      <c r="D229" s="217" t="s">
        <v>268</v>
      </c>
      <c r="E229" s="74">
        <v>49</v>
      </c>
      <c r="F229" s="74" t="s">
        <v>174</v>
      </c>
      <c r="G229" s="74" t="s">
        <v>271</v>
      </c>
      <c r="H229" s="170">
        <v>50000</v>
      </c>
      <c r="I229" s="178"/>
    </row>
    <row r="230" spans="2:9" ht="13.5" customHeight="1" x14ac:dyDescent="0.25">
      <c r="B230" s="74">
        <v>7810</v>
      </c>
      <c r="C230" s="119" t="s">
        <v>431</v>
      </c>
      <c r="D230" s="217" t="s">
        <v>268</v>
      </c>
      <c r="E230" s="74">
        <v>50</v>
      </c>
      <c r="F230" s="74" t="s">
        <v>175</v>
      </c>
      <c r="G230" s="74" t="s">
        <v>225</v>
      </c>
      <c r="H230" s="170">
        <v>-2000000</v>
      </c>
      <c r="I230" s="178"/>
    </row>
    <row r="231" spans="2:9" ht="13.5" customHeight="1" x14ac:dyDescent="0.25">
      <c r="B231" s="74">
        <v>7810</v>
      </c>
      <c r="C231" s="119" t="s">
        <v>431</v>
      </c>
      <c r="D231" s="217" t="s">
        <v>272</v>
      </c>
      <c r="E231" s="74">
        <v>51</v>
      </c>
      <c r="F231" s="74" t="s">
        <v>273</v>
      </c>
      <c r="G231" s="74" t="s">
        <v>274</v>
      </c>
      <c r="H231" s="170">
        <v>20000</v>
      </c>
      <c r="I231" s="178"/>
    </row>
    <row r="232" spans="2:9" ht="13.5" customHeight="1" x14ac:dyDescent="0.25">
      <c r="B232" s="74">
        <v>7810</v>
      </c>
      <c r="C232" s="119" t="s">
        <v>431</v>
      </c>
      <c r="D232" s="217" t="s">
        <v>272</v>
      </c>
      <c r="E232" s="74">
        <v>52</v>
      </c>
      <c r="F232" s="74" t="s">
        <v>275</v>
      </c>
      <c r="G232" s="74" t="s">
        <v>276</v>
      </c>
      <c r="H232" s="170">
        <v>100000</v>
      </c>
      <c r="I232" s="178"/>
    </row>
    <row r="233" spans="2:9" ht="13.5" customHeight="1" x14ac:dyDescent="0.25">
      <c r="B233" s="74">
        <v>7810</v>
      </c>
      <c r="C233" s="119" t="s">
        <v>431</v>
      </c>
      <c r="D233" s="217" t="s">
        <v>277</v>
      </c>
      <c r="E233" s="74">
        <v>53</v>
      </c>
      <c r="F233" s="74" t="s">
        <v>164</v>
      </c>
      <c r="G233" s="74" t="s">
        <v>278</v>
      </c>
      <c r="H233" s="170">
        <v>50000</v>
      </c>
      <c r="I233" s="178"/>
    </row>
    <row r="234" spans="2:9" ht="13.5" customHeight="1" x14ac:dyDescent="0.25">
      <c r="B234" s="74">
        <v>7810</v>
      </c>
      <c r="C234" s="119" t="s">
        <v>431</v>
      </c>
      <c r="D234" s="217" t="s">
        <v>277</v>
      </c>
      <c r="E234" s="74">
        <v>54</v>
      </c>
      <c r="F234" s="74" t="s">
        <v>279</v>
      </c>
      <c r="G234" s="74" t="s">
        <v>280</v>
      </c>
      <c r="H234" s="170">
        <v>-10110</v>
      </c>
      <c r="I234" s="178"/>
    </row>
    <row r="235" spans="2:9" ht="13.5" customHeight="1" x14ac:dyDescent="0.25">
      <c r="B235" s="74">
        <v>7810</v>
      </c>
      <c r="C235" s="119" t="s">
        <v>431</v>
      </c>
      <c r="D235" s="217" t="s">
        <v>277</v>
      </c>
      <c r="E235" s="74">
        <v>55</v>
      </c>
      <c r="F235" s="74" t="s">
        <v>279</v>
      </c>
      <c r="G235" s="74" t="s">
        <v>281</v>
      </c>
      <c r="H235" s="170">
        <v>-119</v>
      </c>
      <c r="I235" s="178"/>
    </row>
    <row r="236" spans="2:9" ht="13.5" customHeight="1" x14ac:dyDescent="0.25">
      <c r="B236" s="74">
        <v>7810</v>
      </c>
      <c r="C236" s="119" t="s">
        <v>431</v>
      </c>
      <c r="D236" s="217" t="s">
        <v>277</v>
      </c>
      <c r="E236" s="74">
        <v>56</v>
      </c>
      <c r="F236" s="74" t="s">
        <v>178</v>
      </c>
      <c r="G236" s="74" t="s">
        <v>282</v>
      </c>
      <c r="H236" s="170">
        <v>-6942</v>
      </c>
      <c r="I236" s="178"/>
    </row>
    <row r="237" spans="2:9" ht="13.5" customHeight="1" x14ac:dyDescent="0.25">
      <c r="B237" s="74">
        <v>7810</v>
      </c>
      <c r="C237" s="119" t="s">
        <v>431</v>
      </c>
      <c r="D237" s="217" t="s">
        <v>283</v>
      </c>
      <c r="E237" s="74">
        <v>57</v>
      </c>
      <c r="F237" s="74" t="s">
        <v>284</v>
      </c>
      <c r="G237" s="74" t="s">
        <v>285</v>
      </c>
      <c r="H237" s="170">
        <v>100000</v>
      </c>
      <c r="I237" s="178"/>
    </row>
    <row r="238" spans="2:9" ht="13.5" customHeight="1" x14ac:dyDescent="0.25">
      <c r="B238" s="74">
        <v>7810</v>
      </c>
      <c r="C238" s="119" t="s">
        <v>431</v>
      </c>
      <c r="D238" s="217" t="s">
        <v>283</v>
      </c>
      <c r="E238" s="74">
        <v>58</v>
      </c>
      <c r="F238" s="74" t="s">
        <v>172</v>
      </c>
      <c r="G238" s="74" t="s">
        <v>286</v>
      </c>
      <c r="H238" s="170">
        <v>500000</v>
      </c>
      <c r="I238" s="178"/>
    </row>
    <row r="239" spans="2:9" ht="13.5" customHeight="1" x14ac:dyDescent="0.25">
      <c r="B239" s="74">
        <v>7810</v>
      </c>
      <c r="C239" s="119" t="s">
        <v>431</v>
      </c>
      <c r="D239" s="217" t="s">
        <v>287</v>
      </c>
      <c r="E239" s="74">
        <v>59</v>
      </c>
      <c r="F239" s="74" t="s">
        <v>173</v>
      </c>
      <c r="G239" s="74" t="s">
        <v>288</v>
      </c>
      <c r="H239" s="170">
        <v>10000</v>
      </c>
      <c r="I239" s="178"/>
    </row>
    <row r="240" spans="2:9" ht="13.5" customHeight="1" x14ac:dyDescent="0.25">
      <c r="B240" s="74">
        <v>7810</v>
      </c>
      <c r="C240" s="119" t="s">
        <v>431</v>
      </c>
      <c r="D240" s="217" t="s">
        <v>287</v>
      </c>
      <c r="E240" s="74">
        <v>60</v>
      </c>
      <c r="F240" s="74" t="s">
        <v>289</v>
      </c>
      <c r="G240" s="74" t="s">
        <v>290</v>
      </c>
      <c r="H240" s="170">
        <v>10000</v>
      </c>
      <c r="I240" s="178"/>
    </row>
    <row r="241" spans="2:9" ht="13.5" customHeight="1" x14ac:dyDescent="0.25">
      <c r="B241" s="74">
        <v>7810</v>
      </c>
      <c r="C241" s="119" t="s">
        <v>431</v>
      </c>
      <c r="D241" s="217" t="s">
        <v>287</v>
      </c>
      <c r="E241" s="74">
        <v>61</v>
      </c>
      <c r="F241" s="74" t="s">
        <v>291</v>
      </c>
      <c r="G241" s="74" t="s">
        <v>292</v>
      </c>
      <c r="H241" s="170">
        <v>-5000</v>
      </c>
      <c r="I241" s="178"/>
    </row>
    <row r="242" spans="2:9" ht="13.5" customHeight="1" x14ac:dyDescent="0.25">
      <c r="B242" s="74">
        <v>7810</v>
      </c>
      <c r="C242" s="119" t="s">
        <v>431</v>
      </c>
      <c r="D242" s="217" t="s">
        <v>293</v>
      </c>
      <c r="E242" s="74">
        <v>62</v>
      </c>
      <c r="F242" s="74" t="s">
        <v>294</v>
      </c>
      <c r="G242" s="74" t="s">
        <v>295</v>
      </c>
      <c r="H242" s="170">
        <v>20000</v>
      </c>
      <c r="I242" s="178"/>
    </row>
    <row r="243" spans="2:9" ht="13.5" customHeight="1" x14ac:dyDescent="0.25">
      <c r="B243" s="74">
        <v>7810</v>
      </c>
      <c r="C243" s="119" t="s">
        <v>431</v>
      </c>
      <c r="D243" s="217" t="s">
        <v>296</v>
      </c>
      <c r="E243" s="74">
        <v>63</v>
      </c>
      <c r="F243" s="74" t="s">
        <v>297</v>
      </c>
      <c r="G243" s="74" t="s">
        <v>298</v>
      </c>
      <c r="H243" s="170">
        <v>50000</v>
      </c>
      <c r="I243" s="178"/>
    </row>
    <row r="244" spans="2:9" ht="13.5" customHeight="1" x14ac:dyDescent="0.25">
      <c r="B244" s="74">
        <v>7810</v>
      </c>
      <c r="C244" s="119" t="s">
        <v>431</v>
      </c>
      <c r="D244" s="217" t="s">
        <v>299</v>
      </c>
      <c r="E244" s="74">
        <v>64</v>
      </c>
      <c r="F244" s="74" t="s">
        <v>300</v>
      </c>
      <c r="G244" s="74" t="s">
        <v>301</v>
      </c>
      <c r="H244" s="170">
        <v>2000</v>
      </c>
      <c r="I244" s="178"/>
    </row>
    <row r="245" spans="2:9" ht="13.5" customHeight="1" x14ac:dyDescent="0.25">
      <c r="B245" s="74">
        <v>7810</v>
      </c>
      <c r="C245" s="119" t="s">
        <v>431</v>
      </c>
      <c r="D245" s="217" t="s">
        <v>299</v>
      </c>
      <c r="E245" s="74">
        <v>65</v>
      </c>
      <c r="F245" s="74" t="s">
        <v>165</v>
      </c>
      <c r="G245" s="74" t="s">
        <v>302</v>
      </c>
      <c r="H245" s="170">
        <v>600000</v>
      </c>
      <c r="I245" s="178"/>
    </row>
    <row r="246" spans="2:9" ht="13.5" customHeight="1" x14ac:dyDescent="0.25">
      <c r="B246" s="74">
        <v>7810</v>
      </c>
      <c r="C246" s="119" t="s">
        <v>431</v>
      </c>
      <c r="D246" s="217" t="s">
        <v>303</v>
      </c>
      <c r="E246" s="74">
        <v>66</v>
      </c>
      <c r="F246" s="74" t="s">
        <v>144</v>
      </c>
      <c r="G246" s="74" t="s">
        <v>304</v>
      </c>
      <c r="H246" s="170">
        <v>200000</v>
      </c>
      <c r="I246" s="178"/>
    </row>
    <row r="247" spans="2:9" ht="13.5" customHeight="1" x14ac:dyDescent="0.25">
      <c r="B247" s="74">
        <v>7810</v>
      </c>
      <c r="C247" s="119" t="s">
        <v>431</v>
      </c>
      <c r="D247" s="217" t="s">
        <v>303</v>
      </c>
      <c r="E247" s="74">
        <v>67</v>
      </c>
      <c r="F247" s="74" t="s">
        <v>131</v>
      </c>
      <c r="G247" s="74" t="s">
        <v>305</v>
      </c>
      <c r="H247" s="170">
        <v>-921465</v>
      </c>
      <c r="I247" s="178"/>
    </row>
    <row r="248" spans="2:9" ht="13.5" customHeight="1" x14ac:dyDescent="0.25">
      <c r="B248" s="74">
        <v>7810</v>
      </c>
      <c r="C248" s="119" t="s">
        <v>431</v>
      </c>
      <c r="D248" s="217" t="s">
        <v>306</v>
      </c>
      <c r="E248" s="74">
        <v>68</v>
      </c>
      <c r="F248" s="74" t="s">
        <v>177</v>
      </c>
      <c r="G248" s="74" t="s">
        <v>307</v>
      </c>
      <c r="H248" s="170">
        <v>5567</v>
      </c>
      <c r="I248" s="178"/>
    </row>
    <row r="249" spans="2:9" ht="13.5" customHeight="1" x14ac:dyDescent="0.25">
      <c r="B249" s="74">
        <v>7810</v>
      </c>
      <c r="C249" s="119" t="s">
        <v>431</v>
      </c>
      <c r="D249" s="217" t="s">
        <v>306</v>
      </c>
      <c r="E249" s="74">
        <v>69</v>
      </c>
      <c r="F249" s="74" t="s">
        <v>62</v>
      </c>
      <c r="G249" s="74" t="s">
        <v>308</v>
      </c>
      <c r="H249" s="170">
        <v>-3000000</v>
      </c>
      <c r="I249" s="178"/>
    </row>
    <row r="250" spans="2:9" ht="13.5" customHeight="1" x14ac:dyDescent="0.25">
      <c r="B250" s="74">
        <v>7810</v>
      </c>
      <c r="C250" s="119" t="s">
        <v>431</v>
      </c>
      <c r="D250" s="217" t="s">
        <v>306</v>
      </c>
      <c r="E250" s="74">
        <v>70</v>
      </c>
      <c r="F250" s="74" t="s">
        <v>151</v>
      </c>
      <c r="G250" s="74" t="s">
        <v>309</v>
      </c>
      <c r="H250" s="170">
        <v>-14954</v>
      </c>
      <c r="I250" s="178"/>
    </row>
    <row r="251" spans="2:9" ht="13.5" customHeight="1" x14ac:dyDescent="0.25">
      <c r="B251" s="74">
        <v>7810</v>
      </c>
      <c r="C251" s="119" t="s">
        <v>431</v>
      </c>
      <c r="D251" s="217" t="s">
        <v>306</v>
      </c>
      <c r="E251" s="74">
        <v>71</v>
      </c>
      <c r="F251" s="74" t="s">
        <v>176</v>
      </c>
      <c r="G251" s="74" t="s">
        <v>310</v>
      </c>
      <c r="H251" s="170">
        <v>-1225</v>
      </c>
      <c r="I251" s="178"/>
    </row>
    <row r="252" spans="2:9" ht="13.5" customHeight="1" x14ac:dyDescent="0.25">
      <c r="B252" s="225">
        <v>7815</v>
      </c>
      <c r="C252" s="119" t="s">
        <v>432</v>
      </c>
      <c r="D252" s="222">
        <v>43101</v>
      </c>
      <c r="E252" s="224">
        <v>0</v>
      </c>
      <c r="F252" s="223" t="s">
        <v>429</v>
      </c>
      <c r="G252" s="11" t="s">
        <v>426</v>
      </c>
      <c r="H252" s="238">
        <v>2400589</v>
      </c>
      <c r="I252" s="178"/>
    </row>
    <row r="253" spans="2:9" ht="13.5" customHeight="1" x14ac:dyDescent="0.25">
      <c r="B253" s="74">
        <v>7815</v>
      </c>
      <c r="C253" s="119" t="s">
        <v>432</v>
      </c>
      <c r="D253" s="217" t="s">
        <v>306</v>
      </c>
      <c r="E253" s="74">
        <v>70</v>
      </c>
      <c r="F253" s="74" t="s">
        <v>62</v>
      </c>
      <c r="G253" s="74" t="s">
        <v>308</v>
      </c>
      <c r="H253" s="170">
        <v>3000000</v>
      </c>
      <c r="I253" s="178"/>
    </row>
    <row r="254" spans="2:9" ht="13.5" customHeight="1" x14ac:dyDescent="0.25">
      <c r="B254" s="74">
        <v>7815</v>
      </c>
      <c r="C254" s="119" t="s">
        <v>432</v>
      </c>
      <c r="D254" s="217" t="s">
        <v>306</v>
      </c>
      <c r="E254" s="74">
        <v>96</v>
      </c>
      <c r="F254" s="74" t="s">
        <v>62</v>
      </c>
      <c r="G254" s="74" t="s">
        <v>308</v>
      </c>
      <c r="H254" s="170">
        <v>262895</v>
      </c>
      <c r="I254" s="178"/>
    </row>
    <row r="255" spans="2:9" ht="13.5" customHeight="1" x14ac:dyDescent="0.25">
      <c r="B255" s="74">
        <v>7815</v>
      </c>
      <c r="C255" s="119" t="s">
        <v>432</v>
      </c>
      <c r="D255" s="217" t="s">
        <v>306</v>
      </c>
      <c r="E255" s="74">
        <v>172</v>
      </c>
      <c r="F255" s="74" t="s">
        <v>177</v>
      </c>
      <c r="G255" s="74" t="s">
        <v>307</v>
      </c>
      <c r="H255" s="170">
        <v>52236</v>
      </c>
      <c r="I255" s="178"/>
    </row>
    <row r="256" spans="2:9" ht="13.5" customHeight="1" x14ac:dyDescent="0.25">
      <c r="B256" s="74">
        <v>7815</v>
      </c>
      <c r="C256" s="119" t="s">
        <v>432</v>
      </c>
      <c r="D256" s="217" t="s">
        <v>306</v>
      </c>
      <c r="E256" s="74">
        <v>173</v>
      </c>
      <c r="F256" s="74" t="s">
        <v>176</v>
      </c>
      <c r="G256" s="74" t="s">
        <v>310</v>
      </c>
      <c r="H256" s="170">
        <v>-11492</v>
      </c>
      <c r="I256" s="178"/>
    </row>
    <row r="257" spans="2:9" ht="13.5" customHeight="1" x14ac:dyDescent="0.25">
      <c r="B257" s="225">
        <v>7820</v>
      </c>
      <c r="C257" s="119" t="s">
        <v>434</v>
      </c>
      <c r="D257" s="222">
        <v>43101</v>
      </c>
      <c r="E257" s="224">
        <v>0</v>
      </c>
      <c r="F257" s="223" t="s">
        <v>429</v>
      </c>
      <c r="G257" s="11" t="s">
        <v>425</v>
      </c>
      <c r="H257" s="238">
        <v>207896</v>
      </c>
      <c r="I257" s="178"/>
    </row>
    <row r="258" spans="2:9" ht="13.5" customHeight="1" x14ac:dyDescent="0.25">
      <c r="B258" s="74">
        <v>7820</v>
      </c>
      <c r="C258" s="119" t="s">
        <v>434</v>
      </c>
      <c r="D258" s="217" t="s">
        <v>196</v>
      </c>
      <c r="E258" s="74">
        <v>98</v>
      </c>
      <c r="F258" s="74" t="s">
        <v>326</v>
      </c>
      <c r="G258" s="74" t="s">
        <v>327</v>
      </c>
      <c r="H258" s="170">
        <v>-35900</v>
      </c>
      <c r="I258" s="178"/>
    </row>
    <row r="259" spans="2:9" ht="13.5" customHeight="1" x14ac:dyDescent="0.25">
      <c r="B259" s="74">
        <v>7820</v>
      </c>
      <c r="C259" s="119" t="s">
        <v>434</v>
      </c>
      <c r="D259" s="217" t="s">
        <v>328</v>
      </c>
      <c r="E259" s="74">
        <v>99</v>
      </c>
      <c r="F259" s="74" t="s">
        <v>168</v>
      </c>
      <c r="G259" s="74" t="s">
        <v>329</v>
      </c>
      <c r="H259" s="170">
        <v>-7793</v>
      </c>
      <c r="I259" s="178"/>
    </row>
    <row r="260" spans="2:9" ht="13.5" customHeight="1" x14ac:dyDescent="0.25">
      <c r="B260" s="74">
        <v>7820</v>
      </c>
      <c r="C260" s="119" t="s">
        <v>434</v>
      </c>
      <c r="D260" s="217" t="s">
        <v>328</v>
      </c>
      <c r="E260" s="74">
        <v>100</v>
      </c>
      <c r="F260" s="74" t="s">
        <v>330</v>
      </c>
      <c r="G260" s="74" t="s">
        <v>331</v>
      </c>
      <c r="H260" s="170">
        <v>-1806</v>
      </c>
      <c r="I260" s="178"/>
    </row>
    <row r="261" spans="2:9" ht="13.5" customHeight="1" x14ac:dyDescent="0.25">
      <c r="B261" s="74">
        <v>7820</v>
      </c>
      <c r="C261" s="119" t="s">
        <v>434</v>
      </c>
      <c r="D261" s="217" t="s">
        <v>332</v>
      </c>
      <c r="E261" s="74">
        <v>101</v>
      </c>
      <c r="F261" s="74" t="s">
        <v>333</v>
      </c>
      <c r="G261" s="74" t="s">
        <v>334</v>
      </c>
      <c r="H261" s="170">
        <v>-850</v>
      </c>
      <c r="I261" s="178"/>
    </row>
    <row r="262" spans="2:9" ht="13.5" customHeight="1" x14ac:dyDescent="0.25">
      <c r="B262" s="74">
        <v>7820</v>
      </c>
      <c r="C262" s="119" t="s">
        <v>434</v>
      </c>
      <c r="D262" s="217" t="s">
        <v>335</v>
      </c>
      <c r="E262" s="74">
        <v>102</v>
      </c>
      <c r="F262" s="74" t="s">
        <v>336</v>
      </c>
      <c r="G262" s="74" t="s">
        <v>337</v>
      </c>
      <c r="H262" s="170">
        <v>-2112</v>
      </c>
      <c r="I262" s="178"/>
    </row>
    <row r="263" spans="2:9" ht="13.5" customHeight="1" x14ac:dyDescent="0.25">
      <c r="B263" s="74">
        <v>7820</v>
      </c>
      <c r="C263" s="119" t="s">
        <v>434</v>
      </c>
      <c r="D263" s="217" t="s">
        <v>338</v>
      </c>
      <c r="E263" s="74">
        <v>103</v>
      </c>
      <c r="F263" s="74" t="s">
        <v>330</v>
      </c>
      <c r="G263" s="74" t="s">
        <v>339</v>
      </c>
      <c r="H263" s="170">
        <v>-1764</v>
      </c>
      <c r="I263" s="178"/>
    </row>
    <row r="264" spans="2:9" ht="13.5" customHeight="1" x14ac:dyDescent="0.25">
      <c r="B264" s="74">
        <v>7820</v>
      </c>
      <c r="C264" s="119" t="s">
        <v>434</v>
      </c>
      <c r="D264" s="217" t="s">
        <v>311</v>
      </c>
      <c r="E264" s="74">
        <v>104</v>
      </c>
      <c r="F264" s="74" t="s">
        <v>86</v>
      </c>
      <c r="G264" s="74" t="s">
        <v>340</v>
      </c>
      <c r="H264" s="170">
        <v>-13152</v>
      </c>
      <c r="I264" s="178"/>
    </row>
    <row r="265" spans="2:9" ht="13.5" customHeight="1" x14ac:dyDescent="0.25">
      <c r="B265" s="74">
        <v>7820</v>
      </c>
      <c r="C265" s="119" t="s">
        <v>434</v>
      </c>
      <c r="D265" s="217" t="s">
        <v>341</v>
      </c>
      <c r="E265" s="74">
        <v>105</v>
      </c>
      <c r="F265" s="74" t="s">
        <v>62</v>
      </c>
      <c r="G265" s="74" t="s">
        <v>342</v>
      </c>
      <c r="H265" s="170">
        <v>50541</v>
      </c>
      <c r="I265" s="178"/>
    </row>
    <row r="266" spans="2:9" ht="13.5" customHeight="1" x14ac:dyDescent="0.25">
      <c r="B266" s="74">
        <v>7820</v>
      </c>
      <c r="C266" s="119" t="s">
        <v>434</v>
      </c>
      <c r="D266" s="217" t="s">
        <v>343</v>
      </c>
      <c r="E266" s="74">
        <v>106</v>
      </c>
      <c r="F266" s="74" t="s">
        <v>183</v>
      </c>
      <c r="G266" s="74" t="s">
        <v>344</v>
      </c>
      <c r="H266" s="170">
        <v>34000</v>
      </c>
      <c r="I266" s="178"/>
    </row>
    <row r="267" spans="2:9" ht="13.5" customHeight="1" x14ac:dyDescent="0.25">
      <c r="B267" s="74">
        <v>7820</v>
      </c>
      <c r="C267" s="119" t="s">
        <v>434</v>
      </c>
      <c r="D267" s="217" t="s">
        <v>345</v>
      </c>
      <c r="E267" s="74">
        <v>107</v>
      </c>
      <c r="F267" s="74" t="s">
        <v>330</v>
      </c>
      <c r="G267" s="74" t="s">
        <v>346</v>
      </c>
      <c r="H267" s="170">
        <v>-3239</v>
      </c>
      <c r="I267" s="178"/>
    </row>
    <row r="268" spans="2:9" ht="13.5" customHeight="1" x14ac:dyDescent="0.25">
      <c r="B268" s="74">
        <v>7820</v>
      </c>
      <c r="C268" s="119" t="s">
        <v>434</v>
      </c>
      <c r="D268" s="217" t="s">
        <v>315</v>
      </c>
      <c r="E268" s="74">
        <v>108</v>
      </c>
      <c r="F268" s="74" t="s">
        <v>86</v>
      </c>
      <c r="G268" s="74" t="s">
        <v>340</v>
      </c>
      <c r="H268" s="170">
        <v>-12354</v>
      </c>
      <c r="I268" s="178"/>
    </row>
    <row r="269" spans="2:9" ht="13.5" customHeight="1" x14ac:dyDescent="0.25">
      <c r="B269" s="74">
        <v>7820</v>
      </c>
      <c r="C269" s="119" t="s">
        <v>434</v>
      </c>
      <c r="D269" s="217" t="s">
        <v>347</v>
      </c>
      <c r="E269" s="74">
        <v>109</v>
      </c>
      <c r="F269" s="74" t="s">
        <v>348</v>
      </c>
      <c r="G269" s="74" t="s">
        <v>349</v>
      </c>
      <c r="H269" s="170">
        <v>1250</v>
      </c>
      <c r="I269" s="178"/>
    </row>
    <row r="270" spans="2:9" ht="13.5" customHeight="1" x14ac:dyDescent="0.25">
      <c r="B270" s="74">
        <v>7820</v>
      </c>
      <c r="C270" s="119" t="s">
        <v>434</v>
      </c>
      <c r="D270" s="217" t="s">
        <v>347</v>
      </c>
      <c r="E270" s="74">
        <v>110</v>
      </c>
      <c r="F270" s="74" t="s">
        <v>183</v>
      </c>
      <c r="G270" s="74" t="s">
        <v>344</v>
      </c>
      <c r="H270" s="170">
        <v>32000</v>
      </c>
      <c r="I270" s="178"/>
    </row>
    <row r="271" spans="2:9" ht="13.5" customHeight="1" x14ac:dyDescent="0.25">
      <c r="B271" s="74">
        <v>7820</v>
      </c>
      <c r="C271" s="119" t="s">
        <v>434</v>
      </c>
      <c r="D271" s="217" t="s">
        <v>350</v>
      </c>
      <c r="E271" s="74">
        <v>111</v>
      </c>
      <c r="F271" s="74" t="s">
        <v>183</v>
      </c>
      <c r="G271" s="74" t="s">
        <v>344</v>
      </c>
      <c r="H271" s="170">
        <v>21500</v>
      </c>
      <c r="I271" s="178"/>
    </row>
    <row r="272" spans="2:9" ht="13.5" customHeight="1" x14ac:dyDescent="0.25">
      <c r="B272" s="74">
        <v>7820</v>
      </c>
      <c r="C272" s="119" t="s">
        <v>434</v>
      </c>
      <c r="D272" s="217" t="s">
        <v>351</v>
      </c>
      <c r="E272" s="74">
        <v>112</v>
      </c>
      <c r="F272" s="74" t="s">
        <v>86</v>
      </c>
      <c r="G272" s="74" t="s">
        <v>340</v>
      </c>
      <c r="H272" s="170">
        <v>-12354</v>
      </c>
      <c r="I272" s="178"/>
    </row>
    <row r="273" spans="2:9" ht="13.5" customHeight="1" x14ac:dyDescent="0.25">
      <c r="B273" s="74">
        <v>7820</v>
      </c>
      <c r="C273" s="119" t="s">
        <v>434</v>
      </c>
      <c r="D273" s="217" t="s">
        <v>218</v>
      </c>
      <c r="E273" s="74">
        <v>113</v>
      </c>
      <c r="F273" s="74" t="s">
        <v>154</v>
      </c>
      <c r="G273" s="74" t="s">
        <v>352</v>
      </c>
      <c r="H273" s="170">
        <v>-127782</v>
      </c>
      <c r="I273" s="178"/>
    </row>
    <row r="274" spans="2:9" ht="13.5" customHeight="1" x14ac:dyDescent="0.25">
      <c r="B274" s="74">
        <v>7820</v>
      </c>
      <c r="C274" s="119" t="s">
        <v>434</v>
      </c>
      <c r="D274" s="217" t="s">
        <v>353</v>
      </c>
      <c r="E274" s="74">
        <v>114</v>
      </c>
      <c r="F274" s="74" t="s">
        <v>183</v>
      </c>
      <c r="G274" s="74" t="s">
        <v>344</v>
      </c>
      <c r="H274" s="170">
        <v>46000</v>
      </c>
      <c r="I274" s="178"/>
    </row>
    <row r="275" spans="2:9" ht="13.5" customHeight="1" x14ac:dyDescent="0.25">
      <c r="B275" s="74">
        <v>7820</v>
      </c>
      <c r="C275" s="119" t="s">
        <v>434</v>
      </c>
      <c r="D275" s="217" t="s">
        <v>354</v>
      </c>
      <c r="E275" s="74">
        <v>115</v>
      </c>
      <c r="F275" s="74" t="s">
        <v>152</v>
      </c>
      <c r="G275" s="74" t="s">
        <v>355</v>
      </c>
      <c r="H275" s="170">
        <v>-15525</v>
      </c>
      <c r="I275" s="178"/>
    </row>
    <row r="276" spans="2:9" ht="13.5" customHeight="1" x14ac:dyDescent="0.25">
      <c r="B276" s="74">
        <v>7820</v>
      </c>
      <c r="C276" s="119" t="s">
        <v>434</v>
      </c>
      <c r="D276" s="217" t="s">
        <v>354</v>
      </c>
      <c r="E276" s="74">
        <v>116</v>
      </c>
      <c r="F276" s="74" t="s">
        <v>62</v>
      </c>
      <c r="G276" s="74" t="s">
        <v>356</v>
      </c>
      <c r="H276" s="170">
        <v>1696</v>
      </c>
      <c r="I276" s="178"/>
    </row>
    <row r="277" spans="2:9" ht="13.5" customHeight="1" x14ac:dyDescent="0.25">
      <c r="B277" s="74">
        <v>7820</v>
      </c>
      <c r="C277" s="119" t="s">
        <v>434</v>
      </c>
      <c r="D277" s="217" t="s">
        <v>357</v>
      </c>
      <c r="E277" s="74">
        <v>117</v>
      </c>
      <c r="F277" s="74" t="s">
        <v>86</v>
      </c>
      <c r="G277" s="74" t="s">
        <v>340</v>
      </c>
      <c r="H277" s="170">
        <v>-9356</v>
      </c>
      <c r="I277" s="178"/>
    </row>
    <row r="278" spans="2:9" ht="13.5" customHeight="1" x14ac:dyDescent="0.25">
      <c r="B278" s="74">
        <v>7820</v>
      </c>
      <c r="C278" s="119" t="s">
        <v>434</v>
      </c>
      <c r="D278" s="217" t="s">
        <v>221</v>
      </c>
      <c r="E278" s="74">
        <v>118</v>
      </c>
      <c r="F278" s="74" t="s">
        <v>169</v>
      </c>
      <c r="G278" s="74" t="s">
        <v>358</v>
      </c>
      <c r="H278" s="170">
        <v>-2857</v>
      </c>
      <c r="I278" s="178"/>
    </row>
    <row r="279" spans="2:9" ht="13.5" customHeight="1" x14ac:dyDescent="0.25">
      <c r="B279" s="74">
        <v>7820</v>
      </c>
      <c r="C279" s="119" t="s">
        <v>434</v>
      </c>
      <c r="D279" s="217" t="s">
        <v>221</v>
      </c>
      <c r="E279" s="74">
        <v>119</v>
      </c>
      <c r="F279" s="74" t="s">
        <v>183</v>
      </c>
      <c r="G279" s="74" t="s">
        <v>344</v>
      </c>
      <c r="H279" s="170">
        <v>22500</v>
      </c>
      <c r="I279" s="178"/>
    </row>
    <row r="280" spans="2:9" ht="13.5" customHeight="1" x14ac:dyDescent="0.25">
      <c r="B280" s="74">
        <v>7820</v>
      </c>
      <c r="C280" s="119" t="s">
        <v>434</v>
      </c>
      <c r="D280" s="217" t="s">
        <v>359</v>
      </c>
      <c r="E280" s="74">
        <v>120</v>
      </c>
      <c r="F280" s="74" t="s">
        <v>360</v>
      </c>
      <c r="G280" s="74" t="s">
        <v>361</v>
      </c>
      <c r="H280" s="170">
        <v>-1305</v>
      </c>
      <c r="I280" s="178"/>
    </row>
    <row r="281" spans="2:9" ht="13.5" customHeight="1" x14ac:dyDescent="0.25">
      <c r="B281" s="74">
        <v>7820</v>
      </c>
      <c r="C281" s="119" t="s">
        <v>434</v>
      </c>
      <c r="D281" s="217" t="s">
        <v>362</v>
      </c>
      <c r="E281" s="74">
        <v>121</v>
      </c>
      <c r="F281" s="74" t="s">
        <v>169</v>
      </c>
      <c r="G281" s="74" t="s">
        <v>363</v>
      </c>
      <c r="H281" s="170">
        <v>-2786</v>
      </c>
      <c r="I281" s="178"/>
    </row>
    <row r="282" spans="2:9" ht="13.5" customHeight="1" x14ac:dyDescent="0.25">
      <c r="B282" s="74">
        <v>7820</v>
      </c>
      <c r="C282" s="119" t="s">
        <v>434</v>
      </c>
      <c r="D282" s="217" t="s">
        <v>224</v>
      </c>
      <c r="E282" s="74">
        <v>122</v>
      </c>
      <c r="F282" s="74" t="s">
        <v>348</v>
      </c>
      <c r="G282" s="74" t="s">
        <v>349</v>
      </c>
      <c r="H282" s="170">
        <v>2631</v>
      </c>
      <c r="I282" s="178"/>
    </row>
    <row r="283" spans="2:9" ht="13.5" customHeight="1" x14ac:dyDescent="0.25">
      <c r="B283" s="74">
        <v>7820</v>
      </c>
      <c r="C283" s="119" t="s">
        <v>434</v>
      </c>
      <c r="D283" s="217" t="s">
        <v>224</v>
      </c>
      <c r="E283" s="74">
        <v>123</v>
      </c>
      <c r="F283" s="74" t="s">
        <v>183</v>
      </c>
      <c r="G283" s="74" t="s">
        <v>344</v>
      </c>
      <c r="H283" s="170">
        <v>41000</v>
      </c>
      <c r="I283" s="178"/>
    </row>
    <row r="284" spans="2:9" ht="13.5" customHeight="1" x14ac:dyDescent="0.25">
      <c r="B284" s="74">
        <v>7820</v>
      </c>
      <c r="C284" s="119" t="s">
        <v>434</v>
      </c>
      <c r="D284" s="217" t="s">
        <v>364</v>
      </c>
      <c r="E284" s="74">
        <v>124</v>
      </c>
      <c r="F284" s="74" t="s">
        <v>86</v>
      </c>
      <c r="G284" s="74" t="s">
        <v>340</v>
      </c>
      <c r="H284" s="170">
        <v>-9840</v>
      </c>
      <c r="I284" s="178"/>
    </row>
    <row r="285" spans="2:9" ht="13.5" customHeight="1" x14ac:dyDescent="0.25">
      <c r="B285" s="74">
        <v>7820</v>
      </c>
      <c r="C285" s="119" t="s">
        <v>434</v>
      </c>
      <c r="D285" s="217" t="s">
        <v>365</v>
      </c>
      <c r="E285" s="74">
        <v>125</v>
      </c>
      <c r="F285" s="74" t="s">
        <v>330</v>
      </c>
      <c r="G285" s="74" t="s">
        <v>366</v>
      </c>
      <c r="H285" s="170">
        <v>-1989</v>
      </c>
      <c r="I285" s="178"/>
    </row>
    <row r="286" spans="2:9" ht="13.5" customHeight="1" x14ac:dyDescent="0.25">
      <c r="B286" s="74">
        <v>7820</v>
      </c>
      <c r="C286" s="119" t="s">
        <v>434</v>
      </c>
      <c r="D286" s="217" t="s">
        <v>367</v>
      </c>
      <c r="E286" s="74">
        <v>126</v>
      </c>
      <c r="F286" s="74" t="s">
        <v>330</v>
      </c>
      <c r="G286" s="74" t="s">
        <v>368</v>
      </c>
      <c r="H286" s="170">
        <v>-2261</v>
      </c>
      <c r="I286" s="178"/>
    </row>
    <row r="287" spans="2:9" ht="13.5" customHeight="1" x14ac:dyDescent="0.25">
      <c r="B287" s="74">
        <v>7820</v>
      </c>
      <c r="C287" s="119" t="s">
        <v>434</v>
      </c>
      <c r="D287" s="217" t="s">
        <v>369</v>
      </c>
      <c r="E287" s="74">
        <v>127</v>
      </c>
      <c r="F287" s="74" t="s">
        <v>86</v>
      </c>
      <c r="G287" s="74" t="s">
        <v>340</v>
      </c>
      <c r="H287" s="170">
        <v>-9890</v>
      </c>
      <c r="I287" s="178"/>
    </row>
    <row r="288" spans="2:9" ht="13.5" customHeight="1" x14ac:dyDescent="0.25">
      <c r="B288" s="74">
        <v>7820</v>
      </c>
      <c r="C288" s="119" t="s">
        <v>434</v>
      </c>
      <c r="D288" s="217" t="s">
        <v>369</v>
      </c>
      <c r="E288" s="74">
        <v>128</v>
      </c>
      <c r="F288" s="74" t="s">
        <v>169</v>
      </c>
      <c r="G288" s="74" t="s">
        <v>370</v>
      </c>
      <c r="H288" s="170">
        <v>-3382</v>
      </c>
      <c r="I288" s="178"/>
    </row>
    <row r="289" spans="2:9" ht="13.5" customHeight="1" x14ac:dyDescent="0.25">
      <c r="B289" s="74">
        <v>7820</v>
      </c>
      <c r="C289" s="119" t="s">
        <v>434</v>
      </c>
      <c r="D289" s="217" t="s">
        <v>371</v>
      </c>
      <c r="E289" s="74">
        <v>129</v>
      </c>
      <c r="F289" s="74" t="s">
        <v>336</v>
      </c>
      <c r="G289" s="74" t="s">
        <v>372</v>
      </c>
      <c r="H289" s="170">
        <v>-1592</v>
      </c>
      <c r="I289" s="178"/>
    </row>
    <row r="290" spans="2:9" ht="13.5" customHeight="1" x14ac:dyDescent="0.25">
      <c r="B290" s="74">
        <v>7820</v>
      </c>
      <c r="C290" s="119" t="s">
        <v>434</v>
      </c>
      <c r="D290" s="217" t="s">
        <v>373</v>
      </c>
      <c r="E290" s="74">
        <v>130</v>
      </c>
      <c r="F290" s="74" t="s">
        <v>374</v>
      </c>
      <c r="G290" s="74" t="s">
        <v>375</v>
      </c>
      <c r="H290" s="170">
        <v>-2958</v>
      </c>
      <c r="I290" s="178"/>
    </row>
    <row r="291" spans="2:9" ht="13.5" customHeight="1" x14ac:dyDescent="0.25">
      <c r="B291" s="74">
        <v>7820</v>
      </c>
      <c r="C291" s="119" t="s">
        <v>434</v>
      </c>
      <c r="D291" s="217" t="s">
        <v>322</v>
      </c>
      <c r="E291" s="74">
        <v>131</v>
      </c>
      <c r="F291" s="74" t="s">
        <v>86</v>
      </c>
      <c r="G291" s="74" t="s">
        <v>340</v>
      </c>
      <c r="H291" s="170">
        <v>-10358</v>
      </c>
      <c r="I291" s="178"/>
    </row>
    <row r="292" spans="2:9" ht="13.5" customHeight="1" x14ac:dyDescent="0.25">
      <c r="B292" s="74">
        <v>7820</v>
      </c>
      <c r="C292" s="119" t="s">
        <v>434</v>
      </c>
      <c r="D292" s="217" t="s">
        <v>231</v>
      </c>
      <c r="E292" s="74">
        <v>132</v>
      </c>
      <c r="F292" s="74" t="s">
        <v>374</v>
      </c>
      <c r="G292" s="74" t="s">
        <v>376</v>
      </c>
      <c r="H292" s="170">
        <v>-2177</v>
      </c>
      <c r="I292" s="178"/>
    </row>
    <row r="293" spans="2:9" ht="13.5" customHeight="1" x14ac:dyDescent="0.25">
      <c r="B293" s="74">
        <v>7820</v>
      </c>
      <c r="C293" s="119" t="s">
        <v>434</v>
      </c>
      <c r="D293" s="217" t="s">
        <v>377</v>
      </c>
      <c r="E293" s="74">
        <v>133</v>
      </c>
      <c r="F293" s="74" t="s">
        <v>378</v>
      </c>
      <c r="G293" s="74" t="s">
        <v>379</v>
      </c>
      <c r="H293" s="170">
        <v>-1999</v>
      </c>
      <c r="I293" s="178"/>
    </row>
    <row r="294" spans="2:9" ht="13.5" customHeight="1" x14ac:dyDescent="0.25">
      <c r="B294" s="74">
        <v>7820</v>
      </c>
      <c r="C294" s="119" t="s">
        <v>434</v>
      </c>
      <c r="D294" s="217" t="s">
        <v>380</v>
      </c>
      <c r="E294" s="74">
        <v>134</v>
      </c>
      <c r="F294" s="74" t="s">
        <v>381</v>
      </c>
      <c r="G294" s="74" t="s">
        <v>382</v>
      </c>
      <c r="H294" s="170">
        <v>-1887</v>
      </c>
      <c r="I294" s="178"/>
    </row>
    <row r="295" spans="2:9" ht="13.5" customHeight="1" x14ac:dyDescent="0.25">
      <c r="B295" s="74">
        <v>7820</v>
      </c>
      <c r="C295" s="119" t="s">
        <v>434</v>
      </c>
      <c r="D295" s="217" t="s">
        <v>383</v>
      </c>
      <c r="E295" s="74">
        <v>135</v>
      </c>
      <c r="F295" s="74" t="s">
        <v>86</v>
      </c>
      <c r="G295" s="74" t="s">
        <v>340</v>
      </c>
      <c r="H295" s="170">
        <v>-9940</v>
      </c>
      <c r="I295" s="178"/>
    </row>
    <row r="296" spans="2:9" ht="13.5" customHeight="1" x14ac:dyDescent="0.25">
      <c r="B296" s="74">
        <v>7820</v>
      </c>
      <c r="C296" s="119" t="s">
        <v>434</v>
      </c>
      <c r="D296" s="217" t="s">
        <v>384</v>
      </c>
      <c r="E296" s="74">
        <v>136</v>
      </c>
      <c r="F296" s="74" t="s">
        <v>385</v>
      </c>
      <c r="G296" s="74" t="s">
        <v>386</v>
      </c>
      <c r="H296" s="170">
        <v>-2483</v>
      </c>
      <c r="I296" s="178"/>
    </row>
    <row r="297" spans="2:9" ht="13.5" customHeight="1" x14ac:dyDescent="0.25">
      <c r="B297" s="74">
        <v>7820</v>
      </c>
      <c r="C297" s="119" t="s">
        <v>434</v>
      </c>
      <c r="D297" s="217" t="s">
        <v>387</v>
      </c>
      <c r="E297" s="74">
        <v>137</v>
      </c>
      <c r="F297" s="74" t="s">
        <v>169</v>
      </c>
      <c r="G297" s="74" t="s">
        <v>388</v>
      </c>
      <c r="H297" s="170">
        <v>-1737</v>
      </c>
      <c r="I297" s="178"/>
    </row>
    <row r="298" spans="2:9" ht="13.5" customHeight="1" x14ac:dyDescent="0.25">
      <c r="B298" s="74">
        <v>7820</v>
      </c>
      <c r="C298" s="119" t="s">
        <v>434</v>
      </c>
      <c r="D298" s="217" t="s">
        <v>389</v>
      </c>
      <c r="E298" s="74">
        <v>138</v>
      </c>
      <c r="F298" s="74" t="s">
        <v>183</v>
      </c>
      <c r="G298" s="74" t="s">
        <v>344</v>
      </c>
      <c r="H298" s="170">
        <v>69000</v>
      </c>
      <c r="I298" s="178"/>
    </row>
    <row r="299" spans="2:9" ht="13.5" customHeight="1" x14ac:dyDescent="0.25">
      <c r="B299" s="74">
        <v>7820</v>
      </c>
      <c r="C299" s="119" t="s">
        <v>434</v>
      </c>
      <c r="D299" s="217" t="s">
        <v>390</v>
      </c>
      <c r="E299" s="74">
        <v>139</v>
      </c>
      <c r="F299" s="74" t="s">
        <v>336</v>
      </c>
      <c r="G299" s="74" t="s">
        <v>391</v>
      </c>
      <c r="H299" s="170">
        <v>-2237</v>
      </c>
      <c r="I299" s="178"/>
    </row>
    <row r="300" spans="2:9" ht="13.5" customHeight="1" x14ac:dyDescent="0.25">
      <c r="B300" s="74">
        <v>7820</v>
      </c>
      <c r="C300" s="119" t="s">
        <v>434</v>
      </c>
      <c r="D300" s="217" t="s">
        <v>392</v>
      </c>
      <c r="E300" s="74">
        <v>140</v>
      </c>
      <c r="F300" s="74" t="s">
        <v>183</v>
      </c>
      <c r="G300" s="74" t="s">
        <v>393</v>
      </c>
      <c r="H300" s="170">
        <v>47000</v>
      </c>
      <c r="I300" s="178"/>
    </row>
    <row r="301" spans="2:9" ht="13.5" customHeight="1" x14ac:dyDescent="0.25">
      <c r="B301" s="74">
        <v>7820</v>
      </c>
      <c r="C301" s="119" t="s">
        <v>434</v>
      </c>
      <c r="D301" s="217" t="s">
        <v>392</v>
      </c>
      <c r="E301" s="74">
        <v>141</v>
      </c>
      <c r="F301" s="74" t="s">
        <v>62</v>
      </c>
      <c r="G301" s="74" t="s">
        <v>394</v>
      </c>
      <c r="H301" s="170">
        <v>1580</v>
      </c>
      <c r="I301" s="178"/>
    </row>
    <row r="302" spans="2:9" ht="13.5" customHeight="1" x14ac:dyDescent="0.25">
      <c r="B302" s="74">
        <v>7820</v>
      </c>
      <c r="C302" s="119" t="s">
        <v>434</v>
      </c>
      <c r="D302" s="217" t="s">
        <v>324</v>
      </c>
      <c r="E302" s="74">
        <v>142</v>
      </c>
      <c r="F302" s="74" t="s">
        <v>153</v>
      </c>
      <c r="G302" s="74" t="s">
        <v>395</v>
      </c>
      <c r="H302" s="170">
        <v>-19</v>
      </c>
      <c r="I302" s="178"/>
    </row>
    <row r="303" spans="2:9" ht="13.5" customHeight="1" x14ac:dyDescent="0.25">
      <c r="B303" s="74">
        <v>7820</v>
      </c>
      <c r="C303" s="119" t="s">
        <v>434</v>
      </c>
      <c r="D303" s="217" t="s">
        <v>324</v>
      </c>
      <c r="E303" s="74">
        <v>143</v>
      </c>
      <c r="F303" s="74" t="s">
        <v>177</v>
      </c>
      <c r="G303" s="74" t="s">
        <v>307</v>
      </c>
      <c r="H303" s="170">
        <v>3</v>
      </c>
      <c r="I303" s="178"/>
    </row>
    <row r="304" spans="2:9" ht="13.5" customHeight="1" x14ac:dyDescent="0.25">
      <c r="B304" s="74">
        <v>7820</v>
      </c>
      <c r="C304" s="119" t="s">
        <v>434</v>
      </c>
      <c r="D304" s="217" t="s">
        <v>324</v>
      </c>
      <c r="E304" s="74">
        <v>144</v>
      </c>
      <c r="F304" s="74" t="s">
        <v>176</v>
      </c>
      <c r="G304" s="74" t="s">
        <v>310</v>
      </c>
      <c r="H304" s="170">
        <v>-1</v>
      </c>
      <c r="I304" s="178"/>
    </row>
    <row r="305" spans="2:9" ht="13.5" customHeight="1" x14ac:dyDescent="0.25">
      <c r="B305" s="74">
        <v>7820</v>
      </c>
      <c r="C305" s="119" t="s">
        <v>434</v>
      </c>
      <c r="D305" s="217" t="s">
        <v>396</v>
      </c>
      <c r="E305" s="74">
        <v>145</v>
      </c>
      <c r="F305" s="74" t="s">
        <v>86</v>
      </c>
      <c r="G305" s="74" t="s">
        <v>397</v>
      </c>
      <c r="H305" s="170">
        <v>-10408</v>
      </c>
      <c r="I305" s="178"/>
    </row>
    <row r="306" spans="2:9" ht="13.5" customHeight="1" x14ac:dyDescent="0.25">
      <c r="B306" s="74">
        <v>7820</v>
      </c>
      <c r="C306" s="119" t="s">
        <v>434</v>
      </c>
      <c r="D306" s="217" t="s">
        <v>396</v>
      </c>
      <c r="E306" s="74">
        <v>146</v>
      </c>
      <c r="F306" s="74" t="s">
        <v>398</v>
      </c>
      <c r="G306" s="74" t="s">
        <v>399</v>
      </c>
      <c r="H306" s="170">
        <v>-2201</v>
      </c>
      <c r="I306" s="178"/>
    </row>
    <row r="307" spans="2:9" ht="13.5" customHeight="1" x14ac:dyDescent="0.25">
      <c r="B307" s="74">
        <v>7820</v>
      </c>
      <c r="C307" s="119" t="s">
        <v>434</v>
      </c>
      <c r="D307" s="217" t="s">
        <v>400</v>
      </c>
      <c r="E307" s="74">
        <v>147</v>
      </c>
      <c r="F307" s="74" t="s">
        <v>179</v>
      </c>
      <c r="G307" s="74" t="s">
        <v>401</v>
      </c>
      <c r="H307" s="170">
        <v>-927</v>
      </c>
      <c r="I307" s="178"/>
    </row>
    <row r="308" spans="2:9" ht="13.5" customHeight="1" x14ac:dyDescent="0.25">
      <c r="B308" s="74">
        <v>7820</v>
      </c>
      <c r="C308" s="119" t="s">
        <v>434</v>
      </c>
      <c r="D308" s="217" t="s">
        <v>402</v>
      </c>
      <c r="E308" s="74">
        <v>148</v>
      </c>
      <c r="F308" s="74" t="s">
        <v>183</v>
      </c>
      <c r="G308" s="74" t="s">
        <v>393</v>
      </c>
      <c r="H308" s="170">
        <v>42000</v>
      </c>
      <c r="I308" s="178"/>
    </row>
    <row r="309" spans="2:9" ht="13.5" customHeight="1" x14ac:dyDescent="0.25">
      <c r="B309" s="74">
        <v>7820</v>
      </c>
      <c r="C309" s="119" t="s">
        <v>434</v>
      </c>
      <c r="D309" s="217" t="s">
        <v>403</v>
      </c>
      <c r="E309" s="74">
        <v>149</v>
      </c>
      <c r="F309" s="74" t="s">
        <v>152</v>
      </c>
      <c r="G309" s="74" t="s">
        <v>355</v>
      </c>
      <c r="H309" s="170">
        <v>-17980</v>
      </c>
      <c r="I309" s="178"/>
    </row>
    <row r="310" spans="2:9" ht="13.5" customHeight="1" x14ac:dyDescent="0.25">
      <c r="B310" s="74">
        <v>7820</v>
      </c>
      <c r="C310" s="119" t="s">
        <v>434</v>
      </c>
      <c r="D310" s="217" t="s">
        <v>404</v>
      </c>
      <c r="E310" s="74">
        <v>150</v>
      </c>
      <c r="F310" s="74" t="s">
        <v>86</v>
      </c>
      <c r="G310" s="74" t="s">
        <v>405</v>
      </c>
      <c r="H310" s="170">
        <v>-9940</v>
      </c>
      <c r="I310" s="178"/>
    </row>
    <row r="311" spans="2:9" ht="13.5" customHeight="1" x14ac:dyDescent="0.25">
      <c r="B311" s="74">
        <v>7820</v>
      </c>
      <c r="C311" s="119" t="s">
        <v>434</v>
      </c>
      <c r="D311" s="217" t="s">
        <v>325</v>
      </c>
      <c r="E311" s="74">
        <v>151</v>
      </c>
      <c r="F311" s="74" t="s">
        <v>378</v>
      </c>
      <c r="G311" s="74" t="s">
        <v>406</v>
      </c>
      <c r="H311" s="170">
        <v>-23694</v>
      </c>
      <c r="I311" s="178"/>
    </row>
    <row r="312" spans="2:9" ht="13.5" customHeight="1" x14ac:dyDescent="0.25">
      <c r="B312" s="74">
        <v>7820</v>
      </c>
      <c r="C312" s="119" t="s">
        <v>434</v>
      </c>
      <c r="D312" s="217" t="s">
        <v>325</v>
      </c>
      <c r="E312" s="74">
        <v>152</v>
      </c>
      <c r="F312" s="74" t="s">
        <v>183</v>
      </c>
      <c r="G312" s="74" t="s">
        <v>393</v>
      </c>
      <c r="H312" s="170">
        <v>29000</v>
      </c>
      <c r="I312" s="178"/>
    </row>
    <row r="313" spans="2:9" ht="13.5" customHeight="1" x14ac:dyDescent="0.25">
      <c r="B313" s="74">
        <v>7820</v>
      </c>
      <c r="C313" s="119" t="s">
        <v>434</v>
      </c>
      <c r="D313" s="217" t="s">
        <v>325</v>
      </c>
      <c r="E313" s="74">
        <v>153</v>
      </c>
      <c r="F313" s="74" t="s">
        <v>153</v>
      </c>
      <c r="G313" s="74" t="s">
        <v>395</v>
      </c>
      <c r="H313" s="170">
        <v>-57</v>
      </c>
      <c r="I313" s="178"/>
    </row>
    <row r="314" spans="2:9" ht="13.5" customHeight="1" x14ac:dyDescent="0.25">
      <c r="B314" s="74">
        <v>7820</v>
      </c>
      <c r="C314" s="119" t="s">
        <v>434</v>
      </c>
      <c r="D314" s="217" t="s">
        <v>407</v>
      </c>
      <c r="E314" s="74">
        <v>154</v>
      </c>
      <c r="F314" s="74" t="s">
        <v>183</v>
      </c>
      <c r="G314" s="74" t="s">
        <v>393</v>
      </c>
      <c r="H314" s="170">
        <v>27500</v>
      </c>
      <c r="I314" s="178"/>
    </row>
    <row r="315" spans="2:9" ht="13.5" customHeight="1" x14ac:dyDescent="0.25">
      <c r="B315" s="74">
        <v>7820</v>
      </c>
      <c r="C315" s="119" t="s">
        <v>434</v>
      </c>
      <c r="D315" s="217" t="s">
        <v>407</v>
      </c>
      <c r="E315" s="74">
        <v>155</v>
      </c>
      <c r="F315" s="74" t="s">
        <v>62</v>
      </c>
      <c r="G315" s="74" t="s">
        <v>308</v>
      </c>
      <c r="H315" s="170">
        <v>1000</v>
      </c>
      <c r="I315" s="178"/>
    </row>
    <row r="316" spans="2:9" ht="13.5" customHeight="1" x14ac:dyDescent="0.25">
      <c r="B316" s="74">
        <v>7820</v>
      </c>
      <c r="C316" s="119" t="s">
        <v>434</v>
      </c>
      <c r="D316" s="217" t="s">
        <v>242</v>
      </c>
      <c r="E316" s="74">
        <v>156</v>
      </c>
      <c r="F316" s="74" t="s">
        <v>408</v>
      </c>
      <c r="G316" s="74" t="s">
        <v>409</v>
      </c>
      <c r="H316" s="170">
        <v>-3004</v>
      </c>
      <c r="I316" s="178"/>
    </row>
    <row r="317" spans="2:9" ht="13.5" customHeight="1" x14ac:dyDescent="0.25">
      <c r="B317" s="74">
        <v>7820</v>
      </c>
      <c r="C317" s="119" t="s">
        <v>434</v>
      </c>
      <c r="D317" s="217" t="s">
        <v>410</v>
      </c>
      <c r="E317" s="74">
        <v>157</v>
      </c>
      <c r="F317" s="74" t="s">
        <v>179</v>
      </c>
      <c r="G317" s="74" t="s">
        <v>411</v>
      </c>
      <c r="H317" s="170">
        <v>-2520</v>
      </c>
      <c r="I317" s="178"/>
    </row>
    <row r="318" spans="2:9" ht="13.5" customHeight="1" x14ac:dyDescent="0.25">
      <c r="B318" s="74">
        <v>7820</v>
      </c>
      <c r="C318" s="119" t="s">
        <v>434</v>
      </c>
      <c r="D318" s="217" t="s">
        <v>412</v>
      </c>
      <c r="E318" s="74">
        <v>158</v>
      </c>
      <c r="F318" s="74" t="s">
        <v>183</v>
      </c>
      <c r="G318" s="74" t="s">
        <v>393</v>
      </c>
      <c r="H318" s="170">
        <v>25000</v>
      </c>
      <c r="I318" s="178"/>
    </row>
    <row r="319" spans="2:9" ht="13.5" customHeight="1" x14ac:dyDescent="0.25">
      <c r="B319" s="74">
        <v>7820</v>
      </c>
      <c r="C319" s="119" t="s">
        <v>434</v>
      </c>
      <c r="D319" s="217" t="s">
        <v>259</v>
      </c>
      <c r="E319" s="74">
        <v>159</v>
      </c>
      <c r="F319" s="74" t="s">
        <v>86</v>
      </c>
      <c r="G319" s="74" t="s">
        <v>413</v>
      </c>
      <c r="H319" s="170">
        <v>-9940</v>
      </c>
      <c r="I319" s="178"/>
    </row>
    <row r="320" spans="2:9" ht="13.5" customHeight="1" x14ac:dyDescent="0.25">
      <c r="B320" s="74">
        <v>7820</v>
      </c>
      <c r="C320" s="119" t="s">
        <v>434</v>
      </c>
      <c r="D320" s="217" t="s">
        <v>259</v>
      </c>
      <c r="E320" s="74">
        <v>160</v>
      </c>
      <c r="F320" s="74" t="s">
        <v>153</v>
      </c>
      <c r="G320" s="74" t="s">
        <v>395</v>
      </c>
      <c r="H320" s="170">
        <v>-38</v>
      </c>
      <c r="I320" s="178"/>
    </row>
    <row r="321" spans="2:9" ht="13.5" customHeight="1" x14ac:dyDescent="0.25">
      <c r="B321" s="74">
        <v>7820</v>
      </c>
      <c r="C321" s="119" t="s">
        <v>434</v>
      </c>
      <c r="D321" s="217" t="s">
        <v>414</v>
      </c>
      <c r="E321" s="74">
        <v>161</v>
      </c>
      <c r="F321" s="74" t="s">
        <v>62</v>
      </c>
      <c r="G321" s="74" t="s">
        <v>415</v>
      </c>
      <c r="H321" s="170">
        <v>27500</v>
      </c>
      <c r="I321" s="178"/>
    </row>
    <row r="322" spans="2:9" ht="13.5" customHeight="1" x14ac:dyDescent="0.25">
      <c r="B322" s="74">
        <v>7820</v>
      </c>
      <c r="C322" s="119" t="s">
        <v>434</v>
      </c>
      <c r="D322" s="217" t="s">
        <v>272</v>
      </c>
      <c r="E322" s="74">
        <v>162</v>
      </c>
      <c r="F322" s="74" t="s">
        <v>151</v>
      </c>
      <c r="G322" s="74" t="s">
        <v>416</v>
      </c>
      <c r="H322" s="170">
        <v>-6547</v>
      </c>
      <c r="I322" s="178"/>
    </row>
    <row r="323" spans="2:9" ht="13.5" customHeight="1" x14ac:dyDescent="0.25">
      <c r="B323" s="74">
        <v>7820</v>
      </c>
      <c r="C323" s="119" t="s">
        <v>434</v>
      </c>
      <c r="D323" s="217" t="s">
        <v>417</v>
      </c>
      <c r="E323" s="74">
        <v>163</v>
      </c>
      <c r="F323" s="74" t="s">
        <v>418</v>
      </c>
      <c r="G323" s="74" t="s">
        <v>419</v>
      </c>
      <c r="H323" s="170">
        <v>-9000</v>
      </c>
      <c r="I323" s="178"/>
    </row>
    <row r="324" spans="2:9" ht="13.5" customHeight="1" x14ac:dyDescent="0.25">
      <c r="B324" s="74">
        <v>7820</v>
      </c>
      <c r="C324" s="119" t="s">
        <v>434</v>
      </c>
      <c r="D324" s="217" t="s">
        <v>277</v>
      </c>
      <c r="E324" s="74">
        <v>164</v>
      </c>
      <c r="F324" s="74" t="s">
        <v>179</v>
      </c>
      <c r="G324" s="74" t="s">
        <v>420</v>
      </c>
      <c r="H324" s="170">
        <v>-3828</v>
      </c>
      <c r="I324" s="178"/>
    </row>
    <row r="325" spans="2:9" ht="13.5" customHeight="1" x14ac:dyDescent="0.25">
      <c r="B325" s="74">
        <v>7820</v>
      </c>
      <c r="C325" s="119" t="s">
        <v>434</v>
      </c>
      <c r="D325" s="217" t="s">
        <v>283</v>
      </c>
      <c r="E325" s="74">
        <v>165</v>
      </c>
      <c r="F325" s="74" t="s">
        <v>421</v>
      </c>
      <c r="G325" s="74" t="s">
        <v>422</v>
      </c>
      <c r="H325" s="170">
        <v>-4139</v>
      </c>
      <c r="I325" s="178"/>
    </row>
    <row r="326" spans="2:9" ht="13.5" customHeight="1" x14ac:dyDescent="0.25">
      <c r="B326" s="74">
        <v>7820</v>
      </c>
      <c r="C326" s="119" t="s">
        <v>434</v>
      </c>
      <c r="D326" s="217" t="s">
        <v>287</v>
      </c>
      <c r="E326" s="74">
        <v>166</v>
      </c>
      <c r="F326" s="74" t="s">
        <v>151</v>
      </c>
      <c r="G326" s="74" t="s">
        <v>423</v>
      </c>
      <c r="H326" s="170">
        <v>-22156</v>
      </c>
      <c r="I326" s="178"/>
    </row>
    <row r="327" spans="2:9" ht="13.5" customHeight="1" x14ac:dyDescent="0.25">
      <c r="B327" s="74">
        <v>7820</v>
      </c>
      <c r="C327" s="119" t="s">
        <v>434</v>
      </c>
      <c r="D327" s="217" t="s">
        <v>296</v>
      </c>
      <c r="E327" s="74">
        <v>167</v>
      </c>
      <c r="F327" s="74" t="s">
        <v>152</v>
      </c>
      <c r="G327" s="74" t="s">
        <v>355</v>
      </c>
      <c r="H327" s="170">
        <v>-11020</v>
      </c>
      <c r="I327" s="178"/>
    </row>
    <row r="328" spans="2:9" ht="13.5" customHeight="1" x14ac:dyDescent="0.25">
      <c r="B328" s="74">
        <v>7820</v>
      </c>
      <c r="C328" s="119" t="s">
        <v>434</v>
      </c>
      <c r="D328" s="217" t="s">
        <v>306</v>
      </c>
      <c r="E328" s="74">
        <v>168</v>
      </c>
      <c r="F328" s="74" t="s">
        <v>86</v>
      </c>
      <c r="G328" s="74" t="s">
        <v>424</v>
      </c>
      <c r="H328" s="170">
        <v>-9940</v>
      </c>
      <c r="I328" s="178"/>
    </row>
    <row r="329" spans="2:9" ht="13.5" customHeight="1" x14ac:dyDescent="0.25">
      <c r="B329" s="74">
        <v>7820</v>
      </c>
      <c r="C329" s="119" t="s">
        <v>434</v>
      </c>
      <c r="D329" s="217" t="s">
        <v>306</v>
      </c>
      <c r="E329" s="74">
        <v>169</v>
      </c>
      <c r="F329" s="74" t="s">
        <v>153</v>
      </c>
      <c r="G329" s="74" t="s">
        <v>395</v>
      </c>
      <c r="H329" s="170">
        <v>-57</v>
      </c>
      <c r="I329" s="178"/>
    </row>
    <row r="330" spans="2:9" ht="13.5" customHeight="1" x14ac:dyDescent="0.25">
      <c r="B330" s="74">
        <v>7820</v>
      </c>
      <c r="C330" s="119" t="s">
        <v>434</v>
      </c>
      <c r="D330" s="217" t="s">
        <v>306</v>
      </c>
      <c r="E330" s="74">
        <v>170</v>
      </c>
      <c r="F330" s="74" t="s">
        <v>177</v>
      </c>
      <c r="G330" s="74" t="s">
        <v>307</v>
      </c>
      <c r="H330" s="170">
        <v>188</v>
      </c>
      <c r="I330" s="178"/>
    </row>
    <row r="331" spans="2:9" ht="13.5" customHeight="1" x14ac:dyDescent="0.25">
      <c r="B331" s="74">
        <v>7820</v>
      </c>
      <c r="C331" s="119" t="s">
        <v>434</v>
      </c>
      <c r="D331" s="217" t="s">
        <v>306</v>
      </c>
      <c r="E331" s="74">
        <v>171</v>
      </c>
      <c r="F331" s="74" t="s">
        <v>176</v>
      </c>
      <c r="G331" s="74" t="s">
        <v>310</v>
      </c>
      <c r="H331" s="170">
        <v>-41</v>
      </c>
      <c r="I331" s="178"/>
    </row>
    <row r="332" spans="2:9" ht="13.5" customHeight="1" x14ac:dyDescent="0.25">
      <c r="B332" s="225">
        <v>7830</v>
      </c>
      <c r="C332" s="119" t="s">
        <v>433</v>
      </c>
      <c r="D332" s="222">
        <v>43101</v>
      </c>
      <c r="E332" s="224">
        <v>0</v>
      </c>
      <c r="F332" s="223" t="s">
        <v>429</v>
      </c>
      <c r="G332" s="11" t="s">
        <v>428</v>
      </c>
      <c r="H332" s="238">
        <f>1258005-2281</f>
        <v>1255724</v>
      </c>
      <c r="I332" s="178"/>
    </row>
    <row r="333" spans="2:9" ht="13.5" customHeight="1" x14ac:dyDescent="0.25">
      <c r="B333" s="74">
        <v>7830</v>
      </c>
      <c r="C333" s="119" t="s">
        <v>433</v>
      </c>
      <c r="D333" s="217" t="s">
        <v>311</v>
      </c>
      <c r="E333" s="74">
        <v>72</v>
      </c>
      <c r="F333" s="74" t="s">
        <v>150</v>
      </c>
      <c r="G333" s="74" t="s">
        <v>312</v>
      </c>
      <c r="H333" s="170">
        <v>2281</v>
      </c>
      <c r="I333" s="178"/>
    </row>
    <row r="334" spans="2:9" ht="13.5" customHeight="1" x14ac:dyDescent="0.25">
      <c r="B334" s="74">
        <v>7830</v>
      </c>
      <c r="C334" s="119" t="s">
        <v>433</v>
      </c>
      <c r="D334" s="217" t="s">
        <v>311</v>
      </c>
      <c r="E334" s="74">
        <v>73</v>
      </c>
      <c r="F334" s="74" t="s">
        <v>313</v>
      </c>
      <c r="G334" s="74" t="s">
        <v>314</v>
      </c>
      <c r="H334" s="170">
        <v>-501</v>
      </c>
      <c r="I334" s="178"/>
    </row>
    <row r="335" spans="2:9" ht="13.5" customHeight="1" x14ac:dyDescent="0.25">
      <c r="B335" s="74">
        <v>7830</v>
      </c>
      <c r="C335" s="119" t="s">
        <v>433</v>
      </c>
      <c r="D335" s="217" t="s">
        <v>315</v>
      </c>
      <c r="E335" s="74">
        <v>74</v>
      </c>
      <c r="F335" s="74" t="s">
        <v>150</v>
      </c>
      <c r="G335" s="74" t="s">
        <v>312</v>
      </c>
      <c r="H335" s="170">
        <v>2284</v>
      </c>
      <c r="I335" s="178"/>
    </row>
    <row r="336" spans="2:9" ht="13.5" customHeight="1" x14ac:dyDescent="0.25">
      <c r="B336" s="74">
        <v>7830</v>
      </c>
      <c r="C336" s="119" t="s">
        <v>433</v>
      </c>
      <c r="D336" s="217" t="s">
        <v>315</v>
      </c>
      <c r="E336" s="74">
        <v>75</v>
      </c>
      <c r="F336" s="74" t="s">
        <v>313</v>
      </c>
      <c r="G336" s="74" t="s">
        <v>314</v>
      </c>
      <c r="H336" s="170">
        <v>-502</v>
      </c>
      <c r="I336" s="178"/>
    </row>
    <row r="337" spans="2:9" ht="13.5" customHeight="1" x14ac:dyDescent="0.25">
      <c r="B337" s="74">
        <v>7830</v>
      </c>
      <c r="C337" s="119" t="s">
        <v>433</v>
      </c>
      <c r="D337" s="217" t="s">
        <v>316</v>
      </c>
      <c r="E337" s="74">
        <v>76</v>
      </c>
      <c r="F337" s="74" t="s">
        <v>222</v>
      </c>
      <c r="G337" s="74" t="s">
        <v>317</v>
      </c>
      <c r="H337" s="170">
        <v>-1000000</v>
      </c>
      <c r="I337" s="178"/>
    </row>
    <row r="338" spans="2:9" ht="13.5" customHeight="1" x14ac:dyDescent="0.25">
      <c r="B338" s="74">
        <v>7830</v>
      </c>
      <c r="C338" s="119" t="s">
        <v>433</v>
      </c>
      <c r="D338" s="217" t="s">
        <v>318</v>
      </c>
      <c r="E338" s="74">
        <v>77</v>
      </c>
      <c r="F338" s="74" t="s">
        <v>150</v>
      </c>
      <c r="G338" s="74" t="s">
        <v>312</v>
      </c>
      <c r="H338" s="170">
        <v>1647</v>
      </c>
      <c r="I338" s="178"/>
    </row>
    <row r="339" spans="2:9" ht="13.5" customHeight="1" x14ac:dyDescent="0.25">
      <c r="B339" s="74">
        <v>7830</v>
      </c>
      <c r="C339" s="119" t="s">
        <v>433</v>
      </c>
      <c r="D339" s="217" t="s">
        <v>318</v>
      </c>
      <c r="E339" s="74">
        <v>78</v>
      </c>
      <c r="F339" s="74" t="s">
        <v>313</v>
      </c>
      <c r="G339" s="74" t="s">
        <v>314</v>
      </c>
      <c r="H339" s="170">
        <v>-362</v>
      </c>
      <c r="I339" s="178"/>
    </row>
    <row r="340" spans="2:9" ht="13.5" customHeight="1" x14ac:dyDescent="0.25">
      <c r="B340" s="74">
        <v>7830</v>
      </c>
      <c r="C340" s="119" t="s">
        <v>433</v>
      </c>
      <c r="D340" s="217" t="s">
        <v>319</v>
      </c>
      <c r="E340" s="74">
        <v>79</v>
      </c>
      <c r="F340" s="74" t="s">
        <v>150</v>
      </c>
      <c r="G340" s="74" t="s">
        <v>312</v>
      </c>
      <c r="H340" s="170">
        <v>367</v>
      </c>
      <c r="I340" s="178"/>
    </row>
    <row r="341" spans="2:9" ht="13.5" customHeight="1" x14ac:dyDescent="0.25">
      <c r="B341" s="74">
        <v>7830</v>
      </c>
      <c r="C341" s="119" t="s">
        <v>433</v>
      </c>
      <c r="D341" s="217" t="s">
        <v>319</v>
      </c>
      <c r="E341" s="74">
        <v>80</v>
      </c>
      <c r="F341" s="74" t="s">
        <v>313</v>
      </c>
      <c r="G341" s="74" t="s">
        <v>314</v>
      </c>
      <c r="H341" s="170">
        <v>-80</v>
      </c>
      <c r="I341" s="178"/>
    </row>
    <row r="342" spans="2:9" ht="13.5" customHeight="1" x14ac:dyDescent="0.25">
      <c r="B342" s="74">
        <v>7830</v>
      </c>
      <c r="C342" s="119" t="s">
        <v>433</v>
      </c>
      <c r="D342" s="217" t="s">
        <v>320</v>
      </c>
      <c r="E342" s="74">
        <v>81</v>
      </c>
      <c r="F342" s="74" t="s">
        <v>150</v>
      </c>
      <c r="G342" s="74" t="s">
        <v>312</v>
      </c>
      <c r="H342" s="170">
        <v>367</v>
      </c>
      <c r="I342" s="178"/>
    </row>
    <row r="343" spans="2:9" ht="13.5" customHeight="1" x14ac:dyDescent="0.25">
      <c r="B343" s="74">
        <v>7830</v>
      </c>
      <c r="C343" s="119" t="s">
        <v>433</v>
      </c>
      <c r="D343" s="217" t="s">
        <v>320</v>
      </c>
      <c r="E343" s="74">
        <v>82</v>
      </c>
      <c r="F343" s="74" t="s">
        <v>313</v>
      </c>
      <c r="G343" s="74" t="s">
        <v>314</v>
      </c>
      <c r="H343" s="170">
        <v>-80</v>
      </c>
      <c r="I343" s="178"/>
    </row>
    <row r="344" spans="2:9" ht="13.5" customHeight="1" x14ac:dyDescent="0.25">
      <c r="B344" s="74">
        <v>7830</v>
      </c>
      <c r="C344" s="119" t="s">
        <v>433</v>
      </c>
      <c r="D344" s="217" t="s">
        <v>321</v>
      </c>
      <c r="E344" s="74">
        <v>83</v>
      </c>
      <c r="F344" s="74" t="s">
        <v>150</v>
      </c>
      <c r="G344" s="74" t="s">
        <v>312</v>
      </c>
      <c r="H344" s="170">
        <v>368</v>
      </c>
      <c r="I344" s="178"/>
    </row>
    <row r="345" spans="2:9" ht="13.5" customHeight="1" x14ac:dyDescent="0.25">
      <c r="B345" s="74">
        <v>7830</v>
      </c>
      <c r="C345" s="119" t="s">
        <v>433</v>
      </c>
      <c r="D345" s="217" t="s">
        <v>321</v>
      </c>
      <c r="E345" s="74">
        <v>84</v>
      </c>
      <c r="F345" s="74" t="s">
        <v>313</v>
      </c>
      <c r="G345" s="74" t="s">
        <v>314</v>
      </c>
      <c r="H345" s="170">
        <v>-80</v>
      </c>
      <c r="I345" s="178"/>
    </row>
    <row r="346" spans="2:9" ht="13.5" customHeight="1" x14ac:dyDescent="0.25">
      <c r="B346" s="74">
        <v>7830</v>
      </c>
      <c r="C346" s="119" t="s">
        <v>433</v>
      </c>
      <c r="D346" s="217" t="s">
        <v>322</v>
      </c>
      <c r="E346" s="74">
        <v>85</v>
      </c>
      <c r="F346" s="74" t="s">
        <v>150</v>
      </c>
      <c r="G346" s="74" t="s">
        <v>312</v>
      </c>
      <c r="H346" s="170">
        <v>368</v>
      </c>
      <c r="I346" s="178"/>
    </row>
    <row r="347" spans="2:9" ht="13.5" customHeight="1" x14ac:dyDescent="0.25">
      <c r="B347" s="74">
        <v>7830</v>
      </c>
      <c r="C347" s="119" t="s">
        <v>433</v>
      </c>
      <c r="D347" s="217" t="s">
        <v>322</v>
      </c>
      <c r="E347" s="74">
        <v>86</v>
      </c>
      <c r="F347" s="74" t="s">
        <v>313</v>
      </c>
      <c r="G347" s="74" t="s">
        <v>314</v>
      </c>
      <c r="H347" s="170">
        <v>-80</v>
      </c>
      <c r="I347" s="178"/>
    </row>
    <row r="348" spans="2:9" ht="13.5" customHeight="1" x14ac:dyDescent="0.25">
      <c r="B348" s="74">
        <v>7830</v>
      </c>
      <c r="C348" s="119" t="s">
        <v>433</v>
      </c>
      <c r="D348" s="217" t="s">
        <v>323</v>
      </c>
      <c r="E348" s="74">
        <v>87</v>
      </c>
      <c r="F348" s="74" t="s">
        <v>150</v>
      </c>
      <c r="G348" s="74" t="s">
        <v>312</v>
      </c>
      <c r="H348" s="170">
        <v>369</v>
      </c>
      <c r="I348" s="178"/>
    </row>
    <row r="349" spans="2:9" ht="13.5" customHeight="1" x14ac:dyDescent="0.25">
      <c r="B349" s="74">
        <v>7830</v>
      </c>
      <c r="C349" s="119" t="s">
        <v>433</v>
      </c>
      <c r="D349" s="217" t="s">
        <v>323</v>
      </c>
      <c r="E349" s="74">
        <v>88</v>
      </c>
      <c r="F349" s="74" t="s">
        <v>313</v>
      </c>
      <c r="G349" s="74" t="s">
        <v>314</v>
      </c>
      <c r="H349" s="170">
        <v>-81</v>
      </c>
      <c r="I349" s="178"/>
    </row>
    <row r="350" spans="2:9" ht="13.5" customHeight="1" x14ac:dyDescent="0.25">
      <c r="B350" s="74">
        <v>7830</v>
      </c>
      <c r="C350" s="119" t="s">
        <v>433</v>
      </c>
      <c r="D350" s="217" t="s">
        <v>324</v>
      </c>
      <c r="E350" s="74">
        <v>89</v>
      </c>
      <c r="F350" s="74" t="s">
        <v>177</v>
      </c>
      <c r="G350" s="74" t="s">
        <v>307</v>
      </c>
      <c r="H350" s="170">
        <v>369</v>
      </c>
      <c r="I350" s="178"/>
    </row>
    <row r="351" spans="2:9" ht="13.5" customHeight="1" x14ac:dyDescent="0.25">
      <c r="B351" s="74">
        <v>7830</v>
      </c>
      <c r="C351" s="119" t="s">
        <v>433</v>
      </c>
      <c r="D351" s="217" t="s">
        <v>324</v>
      </c>
      <c r="E351" s="74">
        <v>90</v>
      </c>
      <c r="F351" s="74" t="s">
        <v>176</v>
      </c>
      <c r="G351" s="74" t="s">
        <v>310</v>
      </c>
      <c r="H351" s="170">
        <v>-81</v>
      </c>
      <c r="I351" s="178"/>
    </row>
    <row r="352" spans="2:9" ht="13.5" customHeight="1" x14ac:dyDescent="0.25">
      <c r="B352" s="74">
        <v>7830</v>
      </c>
      <c r="C352" s="119" t="s">
        <v>433</v>
      </c>
      <c r="D352" s="217" t="s">
        <v>325</v>
      </c>
      <c r="E352" s="74">
        <v>91</v>
      </c>
      <c r="F352" s="74" t="s">
        <v>177</v>
      </c>
      <c r="G352" s="74" t="s">
        <v>307</v>
      </c>
      <c r="H352" s="170">
        <v>369</v>
      </c>
      <c r="I352" s="178"/>
    </row>
    <row r="353" spans="2:8" ht="13.5" customHeight="1" x14ac:dyDescent="0.25">
      <c r="B353" s="74">
        <v>7830</v>
      </c>
      <c r="C353" s="119" t="s">
        <v>433</v>
      </c>
      <c r="D353" s="217" t="s">
        <v>325</v>
      </c>
      <c r="E353" s="74">
        <v>92</v>
      </c>
      <c r="F353" s="74" t="s">
        <v>176</v>
      </c>
      <c r="G353" s="74" t="s">
        <v>310</v>
      </c>
      <c r="H353" s="170">
        <v>-81</v>
      </c>
    </row>
    <row r="354" spans="2:8" ht="13.5" customHeight="1" x14ac:dyDescent="0.25">
      <c r="B354" s="74">
        <v>7830</v>
      </c>
      <c r="C354" s="119" t="s">
        <v>433</v>
      </c>
      <c r="D354" s="217" t="s">
        <v>259</v>
      </c>
      <c r="E354" s="74">
        <v>93</v>
      </c>
      <c r="F354" s="74" t="s">
        <v>177</v>
      </c>
      <c r="G354" s="74" t="s">
        <v>307</v>
      </c>
      <c r="H354" s="170">
        <v>398</v>
      </c>
    </row>
    <row r="355" spans="2:8" ht="13.5" customHeight="1" x14ac:dyDescent="0.25">
      <c r="B355" s="74">
        <v>7830</v>
      </c>
      <c r="C355" s="119" t="s">
        <v>433</v>
      </c>
      <c r="D355" s="217" t="s">
        <v>259</v>
      </c>
      <c r="E355" s="74">
        <v>94</v>
      </c>
      <c r="F355" s="74" t="s">
        <v>176</v>
      </c>
      <c r="G355" s="74" t="s">
        <v>310</v>
      </c>
      <c r="H355" s="170">
        <v>-88</v>
      </c>
    </row>
    <row r="356" spans="2:8" ht="13.5" customHeight="1" x14ac:dyDescent="0.25">
      <c r="B356" s="74">
        <v>7830</v>
      </c>
      <c r="C356" s="119" t="s">
        <v>433</v>
      </c>
      <c r="D356" s="217" t="s">
        <v>306</v>
      </c>
      <c r="E356" s="74">
        <v>95</v>
      </c>
      <c r="F356" s="74" t="s">
        <v>62</v>
      </c>
      <c r="G356" s="74" t="s">
        <v>308</v>
      </c>
      <c r="H356" s="170">
        <v>-262895</v>
      </c>
    </row>
    <row r="357" spans="2:8" ht="13.5" customHeight="1" x14ac:dyDescent="0.25">
      <c r="B357" s="74">
        <v>7830</v>
      </c>
      <c r="C357" s="119" t="s">
        <v>433</v>
      </c>
      <c r="D357" s="217" t="s">
        <v>306</v>
      </c>
      <c r="E357" s="74">
        <v>96</v>
      </c>
      <c r="F357" s="74" t="s">
        <v>177</v>
      </c>
      <c r="G357" s="74" t="s">
        <v>307</v>
      </c>
      <c r="H357" s="170">
        <v>384</v>
      </c>
    </row>
    <row r="358" spans="2:8" ht="13.5" customHeight="1" x14ac:dyDescent="0.25">
      <c r="B358" s="74">
        <v>7830</v>
      </c>
      <c r="C358" s="119" t="s">
        <v>433</v>
      </c>
      <c r="D358" s="217" t="s">
        <v>306</v>
      </c>
      <c r="E358" s="74">
        <v>97</v>
      </c>
      <c r="F358" s="74" t="s">
        <v>176</v>
      </c>
      <c r="G358" s="74" t="s">
        <v>310</v>
      </c>
      <c r="H358" s="170">
        <v>-84</v>
      </c>
    </row>
    <row r="359" spans="2:8" ht="13.5" customHeight="1" x14ac:dyDescent="0.25">
      <c r="B359" s="225">
        <v>7835</v>
      </c>
      <c r="C359" s="119" t="s">
        <v>188</v>
      </c>
      <c r="D359" s="222">
        <v>43101</v>
      </c>
      <c r="E359" s="224">
        <v>0</v>
      </c>
      <c r="F359" s="223" t="s">
        <v>429</v>
      </c>
      <c r="G359" s="119" t="s">
        <v>441</v>
      </c>
      <c r="H359" s="239">
        <v>150000</v>
      </c>
    </row>
    <row r="360" spans="2:8" ht="13.5" customHeight="1" x14ac:dyDescent="0.25">
      <c r="B360" s="74">
        <v>7835</v>
      </c>
      <c r="C360" s="119" t="s">
        <v>188</v>
      </c>
      <c r="D360" s="217" t="s">
        <v>211</v>
      </c>
      <c r="E360" s="74">
        <v>12</v>
      </c>
      <c r="F360" s="74" t="s">
        <v>212</v>
      </c>
      <c r="G360" s="74" t="s">
        <v>213</v>
      </c>
      <c r="H360" s="170">
        <v>-150000</v>
      </c>
    </row>
    <row r="361" spans="2:8" ht="13.5" customHeight="1" x14ac:dyDescent="0.25">
      <c r="B361" s="225">
        <v>7840</v>
      </c>
      <c r="C361" s="119" t="s">
        <v>100</v>
      </c>
      <c r="D361" s="222">
        <v>43101</v>
      </c>
      <c r="E361" s="224">
        <v>0</v>
      </c>
      <c r="F361" s="223" t="s">
        <v>429</v>
      </c>
      <c r="G361" s="119" t="s">
        <v>100</v>
      </c>
      <c r="H361" s="239">
        <v>430000</v>
      </c>
    </row>
    <row r="362" spans="2:8" ht="13.5" customHeight="1" x14ac:dyDescent="0.25">
      <c r="B362" s="11">
        <v>7840</v>
      </c>
      <c r="C362" s="119" t="s">
        <v>100</v>
      </c>
      <c r="D362" s="222" t="s">
        <v>306</v>
      </c>
      <c r="E362" s="74">
        <v>174</v>
      </c>
      <c r="F362" s="231" t="s">
        <v>443</v>
      </c>
      <c r="G362" s="230"/>
      <c r="H362" s="234">
        <v>980000</v>
      </c>
    </row>
    <row r="363" spans="2:8" ht="13.5" customHeight="1" x14ac:dyDescent="0.25">
      <c r="B363" s="11">
        <v>7840</v>
      </c>
      <c r="C363" s="119" t="s">
        <v>100</v>
      </c>
      <c r="D363" s="222" t="s">
        <v>306</v>
      </c>
      <c r="E363" s="74">
        <v>175</v>
      </c>
      <c r="F363" s="231" t="s">
        <v>443</v>
      </c>
      <c r="G363" s="230"/>
      <c r="H363" s="234">
        <v>-430000</v>
      </c>
    </row>
    <row r="364" spans="2:8" ht="13.5" customHeight="1" x14ac:dyDescent="0.25">
      <c r="B364" s="225">
        <v>8400</v>
      </c>
      <c r="C364" s="119" t="s">
        <v>430</v>
      </c>
      <c r="D364" s="222">
        <v>43101</v>
      </c>
      <c r="E364" s="224">
        <v>0</v>
      </c>
      <c r="F364" s="223" t="s">
        <v>429</v>
      </c>
      <c r="G364" s="119" t="s">
        <v>430</v>
      </c>
      <c r="H364" s="239">
        <v>-11625942</v>
      </c>
    </row>
    <row r="365" spans="2:8" ht="13.5" customHeight="1" x14ac:dyDescent="0.25">
      <c r="B365" s="225">
        <v>9350</v>
      </c>
      <c r="C365" s="119" t="s">
        <v>23</v>
      </c>
      <c r="D365" s="222">
        <v>43101</v>
      </c>
      <c r="E365" s="224">
        <v>0</v>
      </c>
      <c r="F365" s="223" t="s">
        <v>429</v>
      </c>
      <c r="G365" s="119" t="s">
        <v>23</v>
      </c>
      <c r="H365" s="239">
        <v>-610377</v>
      </c>
    </row>
    <row r="366" spans="2:8" ht="13.5" customHeight="1" x14ac:dyDescent="0.25">
      <c r="B366" s="74">
        <v>9350</v>
      </c>
      <c r="C366" s="119" t="s">
        <v>23</v>
      </c>
      <c r="D366" s="217" t="s">
        <v>198</v>
      </c>
      <c r="E366" s="74">
        <v>4</v>
      </c>
      <c r="F366" s="74" t="s">
        <v>166</v>
      </c>
      <c r="G366" s="74" t="s">
        <v>199</v>
      </c>
      <c r="H366" s="170">
        <v>124004</v>
      </c>
    </row>
    <row r="367" spans="2:8" ht="13.5" customHeight="1" x14ac:dyDescent="0.25">
      <c r="B367" s="74">
        <v>9350</v>
      </c>
      <c r="C367" s="119" t="s">
        <v>23</v>
      </c>
      <c r="D367" s="217" t="s">
        <v>200</v>
      </c>
      <c r="E367" s="74">
        <v>5</v>
      </c>
      <c r="F367" s="74" t="s">
        <v>201</v>
      </c>
      <c r="G367" s="74" t="s">
        <v>202</v>
      </c>
      <c r="H367" s="170">
        <v>7312</v>
      </c>
    </row>
    <row r="368" spans="2:8" ht="13.5" customHeight="1" x14ac:dyDescent="0.25">
      <c r="B368" s="74">
        <v>9350</v>
      </c>
      <c r="C368" s="119" t="s">
        <v>23</v>
      </c>
      <c r="D368" s="217" t="s">
        <v>203</v>
      </c>
      <c r="E368" s="74">
        <v>6</v>
      </c>
      <c r="F368" s="74" t="s">
        <v>204</v>
      </c>
      <c r="G368" s="74" t="s">
        <v>205</v>
      </c>
      <c r="H368" s="170">
        <v>56169</v>
      </c>
    </row>
    <row r="369" spans="2:8" ht="13.5" customHeight="1" x14ac:dyDescent="0.25">
      <c r="B369" s="74">
        <v>9350</v>
      </c>
      <c r="C369" s="119" t="s">
        <v>23</v>
      </c>
      <c r="D369" s="217" t="s">
        <v>203</v>
      </c>
      <c r="E369" s="74">
        <v>8</v>
      </c>
      <c r="F369" s="74" t="s">
        <v>162</v>
      </c>
      <c r="G369" s="74" t="s">
        <v>207</v>
      </c>
      <c r="H369" s="170">
        <v>125730</v>
      </c>
    </row>
    <row r="370" spans="2:8" ht="13.5" customHeight="1" x14ac:dyDescent="0.25">
      <c r="B370" s="74">
        <v>9350</v>
      </c>
      <c r="C370" s="119" t="s">
        <v>23</v>
      </c>
      <c r="D370" s="217" t="s">
        <v>203</v>
      </c>
      <c r="E370" s="74">
        <v>9</v>
      </c>
      <c r="F370" s="74" t="s">
        <v>146</v>
      </c>
      <c r="G370" s="74" t="s">
        <v>208</v>
      </c>
      <c r="H370" s="170">
        <v>284010</v>
      </c>
    </row>
    <row r="371" spans="2:8" ht="13.5" customHeight="1" x14ac:dyDescent="0.25">
      <c r="B371" s="74">
        <v>9350</v>
      </c>
      <c r="C371" s="119" t="s">
        <v>23</v>
      </c>
      <c r="D371" s="217" t="s">
        <v>311</v>
      </c>
      <c r="E371" s="74">
        <v>105</v>
      </c>
      <c r="F371" s="74" t="s">
        <v>86</v>
      </c>
      <c r="G371" s="74" t="s">
        <v>340</v>
      </c>
      <c r="H371" s="170">
        <v>13152</v>
      </c>
    </row>
    <row r="372" spans="2:8" ht="13.5" customHeight="1" x14ac:dyDescent="0.25">
      <c r="B372" s="11">
        <v>9350</v>
      </c>
      <c r="C372" s="119" t="s">
        <v>23</v>
      </c>
      <c r="D372" s="222" t="s">
        <v>306</v>
      </c>
      <c r="E372" s="74">
        <v>176</v>
      </c>
      <c r="F372" s="231" t="s">
        <v>442</v>
      </c>
      <c r="G372" s="230"/>
      <c r="H372" s="234">
        <v>-788983</v>
      </c>
    </row>
    <row r="373" spans="2:8" ht="13.5" customHeight="1" x14ac:dyDescent="0.2">
      <c r="B373" s="158"/>
      <c r="E373" s="187"/>
      <c r="F373" s="182"/>
      <c r="G373" s="182"/>
      <c r="H373" s="183">
        <f>SUM(H6:H372)</f>
        <v>0</v>
      </c>
    </row>
    <row r="374" spans="2:8" ht="13.5" customHeight="1" x14ac:dyDescent="0.2">
      <c r="B374" s="158"/>
      <c r="E374" s="187"/>
      <c r="F374" s="182"/>
      <c r="G374" s="182"/>
      <c r="H374" s="183"/>
    </row>
    <row r="375" spans="2:8" ht="13.5" customHeight="1" x14ac:dyDescent="0.2">
      <c r="B375" s="158"/>
      <c r="D375" s="173"/>
      <c r="E375" s="187"/>
      <c r="F375" s="174"/>
      <c r="G375" s="174"/>
      <c r="H375" s="175"/>
    </row>
    <row r="376" spans="2:8" ht="13.5" customHeight="1" x14ac:dyDescent="0.2">
      <c r="B376" s="158"/>
      <c r="D376" s="173"/>
      <c r="E376" s="187"/>
      <c r="F376" s="174"/>
      <c r="G376" s="174"/>
      <c r="H376" s="175"/>
    </row>
    <row r="377" spans="2:8" ht="13.5" customHeight="1" x14ac:dyDescent="0.2">
      <c r="B377" s="158"/>
      <c r="D377" s="173"/>
      <c r="E377" s="187"/>
      <c r="F377" s="174"/>
      <c r="G377" s="174"/>
      <c r="H377" s="175"/>
    </row>
    <row r="378" spans="2:8" ht="13.5" customHeight="1" x14ac:dyDescent="0.2">
      <c r="B378" s="158"/>
      <c r="D378" s="173"/>
      <c r="E378" s="187"/>
      <c r="F378" s="174"/>
      <c r="G378" s="174"/>
      <c r="H378" s="175"/>
    </row>
    <row r="379" spans="2:8" ht="13.5" customHeight="1" x14ac:dyDescent="0.2">
      <c r="B379" s="158"/>
      <c r="D379" s="173"/>
      <c r="E379" s="187"/>
      <c r="F379" s="174"/>
      <c r="G379" s="174"/>
      <c r="H379" s="175"/>
    </row>
    <row r="380" spans="2:8" ht="13.5" customHeight="1" x14ac:dyDescent="0.2">
      <c r="B380" s="158"/>
      <c r="E380" s="187"/>
      <c r="F380" s="182"/>
      <c r="G380" s="182"/>
      <c r="H380" s="183"/>
    </row>
    <row r="381" spans="2:8" ht="13.5" customHeight="1" x14ac:dyDescent="0.2">
      <c r="B381" s="158"/>
    </row>
    <row r="382" spans="2:8" ht="13.5" customHeight="1" x14ac:dyDescent="0.2">
      <c r="B382" s="158"/>
      <c r="F382" s="182"/>
    </row>
    <row r="383" spans="2:8" ht="13.5" customHeight="1" x14ac:dyDescent="0.2">
      <c r="B383" s="158"/>
      <c r="C383" s="153"/>
      <c r="D383" s="173"/>
      <c r="E383" s="187"/>
      <c r="F383" s="174"/>
      <c r="G383" s="174"/>
      <c r="H383" s="175"/>
    </row>
    <row r="384" spans="2:8" ht="13.5" customHeight="1" x14ac:dyDescent="0.2">
      <c r="B384" s="158"/>
      <c r="D384" s="173"/>
      <c r="E384" s="187"/>
      <c r="F384" s="174"/>
      <c r="G384" s="174"/>
      <c r="H384" s="172"/>
    </row>
    <row r="385" spans="2:8" ht="13.5" customHeight="1" x14ac:dyDescent="0.2">
      <c r="B385" s="158"/>
      <c r="D385" s="173"/>
      <c r="E385" s="187"/>
      <c r="F385" s="174"/>
      <c r="G385" s="174"/>
      <c r="H385" s="175"/>
    </row>
    <row r="386" spans="2:8" ht="13.5" customHeight="1" x14ac:dyDescent="0.2">
      <c r="B386" s="158"/>
      <c r="D386" s="173"/>
      <c r="E386" s="187"/>
      <c r="F386" s="174"/>
      <c r="G386" s="174"/>
      <c r="H386" s="172"/>
    </row>
  </sheetData>
  <sortState ref="B6:H386">
    <sortCondition ref="B6:B386"/>
  </sortState>
  <pageMargins left="0.35433070866141736" right="0.19685039370078741" top="0.19685039370078741" bottom="0.35433070866141736" header="0.31496062992125984" footer="0.31496062992125984"/>
  <pageSetup paperSize="9" orientation="portrait" r:id="rId1"/>
  <headerFooter>
    <oddFooter>&amp;R&amp;P</oddFooter>
  </headerFooter>
  <ignoredErrors>
    <ignoredError sqref="A185 A150 A151 A152 A153 A154 A155 A156 A157 A158 A159 A160 A161 A162 A163 A164 A165 A166 A167 A168 A169 A170 A171 A172 A173 A174 A175 A176 A177 A178 A179 A180 A181 A182 A183 A18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13"/>
  <sheetViews>
    <sheetView topLeftCell="A349" workbookViewId="0">
      <selection activeCell="G374" sqref="G374"/>
    </sheetView>
  </sheetViews>
  <sheetFormatPr defaultColWidth="9.140625" defaultRowHeight="15" x14ac:dyDescent="0.25"/>
  <cols>
    <col min="1" max="1" width="9.140625" style="120"/>
    <col min="2" max="2" width="11.42578125" style="130" customWidth="1"/>
    <col min="3" max="3" width="10.85546875" style="119" customWidth="1"/>
    <col min="4" max="4" width="29.28515625" style="119" bestFit="1" customWidth="1"/>
    <col min="5" max="5" width="29.7109375" style="119" customWidth="1"/>
    <col min="6" max="6" width="30.5703125" style="121" customWidth="1"/>
    <col min="7" max="7" width="20" style="119" customWidth="1"/>
    <col min="8" max="8" width="15.5703125" style="119" customWidth="1"/>
    <col min="9" max="10" width="9.140625" style="119"/>
    <col min="11" max="11" width="25.28515625" style="119" customWidth="1"/>
    <col min="12" max="16384" width="9.140625" style="119"/>
  </cols>
  <sheetData>
    <row r="1" spans="1:7" x14ac:dyDescent="0.25">
      <c r="A1" s="117"/>
      <c r="B1" s="116" t="s">
        <v>132</v>
      </c>
      <c r="E1" s="116"/>
      <c r="F1" s="118"/>
    </row>
    <row r="2" spans="1:7" x14ac:dyDescent="0.25">
      <c r="B2" s="119"/>
    </row>
    <row r="3" spans="1:7" x14ac:dyDescent="0.25">
      <c r="B3" s="116" t="s">
        <v>158</v>
      </c>
    </row>
    <row r="5" spans="1:7" x14ac:dyDescent="0.25">
      <c r="A5" s="145" t="s">
        <v>140</v>
      </c>
      <c r="B5" s="143" t="s">
        <v>138</v>
      </c>
      <c r="C5" s="143" t="s">
        <v>141</v>
      </c>
      <c r="D5" s="144" t="s">
        <v>171</v>
      </c>
      <c r="E5" s="146" t="s">
        <v>139</v>
      </c>
      <c r="F5" s="146" t="s">
        <v>142</v>
      </c>
      <c r="G5" s="147" t="s">
        <v>143</v>
      </c>
    </row>
    <row r="6" spans="1:7" x14ac:dyDescent="0.25">
      <c r="A6" s="224">
        <v>0</v>
      </c>
      <c r="B6" s="222">
        <v>43101</v>
      </c>
      <c r="C6" s="225">
        <v>7810</v>
      </c>
      <c r="D6" s="119" t="s">
        <v>431</v>
      </c>
      <c r="E6" s="223" t="s">
        <v>429</v>
      </c>
      <c r="F6" s="11" t="s">
        <v>427</v>
      </c>
      <c r="G6" s="226">
        <f>7842110-50000</f>
        <v>7792110</v>
      </c>
    </row>
    <row r="7" spans="1:7" x14ac:dyDescent="0.25">
      <c r="A7" s="224">
        <v>0</v>
      </c>
      <c r="B7" s="222">
        <v>43101</v>
      </c>
      <c r="C7" s="225">
        <v>7815</v>
      </c>
      <c r="D7" s="119" t="s">
        <v>432</v>
      </c>
      <c r="E7" s="223" t="s">
        <v>429</v>
      </c>
      <c r="F7" s="11" t="s">
        <v>426</v>
      </c>
      <c r="G7" s="227">
        <v>2400589</v>
      </c>
    </row>
    <row r="8" spans="1:7" x14ac:dyDescent="0.25">
      <c r="A8" s="224">
        <v>0</v>
      </c>
      <c r="B8" s="222">
        <v>43101</v>
      </c>
      <c r="C8" s="225">
        <v>7820</v>
      </c>
      <c r="D8" s="119" t="s">
        <v>434</v>
      </c>
      <c r="E8" s="223" t="s">
        <v>429</v>
      </c>
      <c r="F8" s="11" t="s">
        <v>425</v>
      </c>
      <c r="G8" s="227">
        <v>207896</v>
      </c>
    </row>
    <row r="9" spans="1:7" x14ac:dyDescent="0.25">
      <c r="A9" s="224">
        <v>0</v>
      </c>
      <c r="B9" s="222">
        <v>43101</v>
      </c>
      <c r="C9" s="225">
        <v>7830</v>
      </c>
      <c r="D9" s="119" t="s">
        <v>433</v>
      </c>
      <c r="E9" s="223" t="s">
        <v>429</v>
      </c>
      <c r="F9" s="11" t="s">
        <v>428</v>
      </c>
      <c r="G9" s="227">
        <f>1258005-2281</f>
        <v>1255724</v>
      </c>
    </row>
    <row r="10" spans="1:7" x14ac:dyDescent="0.25">
      <c r="A10" s="224">
        <v>0</v>
      </c>
      <c r="B10" s="222">
        <v>43101</v>
      </c>
      <c r="C10" s="225">
        <v>7835</v>
      </c>
      <c r="D10" s="119" t="s">
        <v>188</v>
      </c>
      <c r="E10" s="223" t="s">
        <v>429</v>
      </c>
      <c r="F10" s="119" t="s">
        <v>441</v>
      </c>
      <c r="G10" s="228">
        <v>150000</v>
      </c>
    </row>
    <row r="11" spans="1:7" x14ac:dyDescent="0.25">
      <c r="A11" s="224">
        <v>0</v>
      </c>
      <c r="B11" s="222">
        <v>43101</v>
      </c>
      <c r="C11" s="225">
        <v>7840</v>
      </c>
      <c r="D11" s="119" t="s">
        <v>100</v>
      </c>
      <c r="E11" s="223" t="s">
        <v>429</v>
      </c>
      <c r="F11" s="119" t="s">
        <v>100</v>
      </c>
      <c r="G11" s="228">
        <v>430000</v>
      </c>
    </row>
    <row r="12" spans="1:7" x14ac:dyDescent="0.25">
      <c r="A12" s="224">
        <v>0</v>
      </c>
      <c r="B12" s="222">
        <v>43101</v>
      </c>
      <c r="C12" s="225">
        <v>8400</v>
      </c>
      <c r="D12" s="119" t="s">
        <v>430</v>
      </c>
      <c r="E12" s="223" t="s">
        <v>429</v>
      </c>
      <c r="F12" s="119" t="s">
        <v>430</v>
      </c>
      <c r="G12" s="228">
        <v>-11625942</v>
      </c>
    </row>
    <row r="13" spans="1:7" x14ac:dyDescent="0.25">
      <c r="A13" s="224">
        <v>0</v>
      </c>
      <c r="B13" s="222">
        <v>43101</v>
      </c>
      <c r="C13" s="225">
        <v>9350</v>
      </c>
      <c r="D13" s="119" t="s">
        <v>23</v>
      </c>
      <c r="E13" s="223" t="s">
        <v>429</v>
      </c>
      <c r="F13" s="119" t="s">
        <v>23</v>
      </c>
      <c r="G13" s="229">
        <v>-610377</v>
      </c>
    </row>
    <row r="14" spans="1:7" x14ac:dyDescent="0.25">
      <c r="A14" s="74">
        <v>1</v>
      </c>
      <c r="B14" s="217" t="s">
        <v>192</v>
      </c>
      <c r="C14" s="74">
        <v>7810</v>
      </c>
      <c r="D14" s="119" t="s">
        <v>431</v>
      </c>
      <c r="E14" s="74" t="s">
        <v>193</v>
      </c>
      <c r="F14" s="74" t="s">
        <v>194</v>
      </c>
      <c r="G14" s="170">
        <v>50000</v>
      </c>
    </row>
    <row r="15" spans="1:7" x14ac:dyDescent="0.25">
      <c r="A15" s="74">
        <v>1</v>
      </c>
      <c r="B15" s="217" t="s">
        <v>192</v>
      </c>
      <c r="C15" s="74">
        <v>1110</v>
      </c>
      <c r="D15" s="119" t="s">
        <v>69</v>
      </c>
      <c r="E15" s="74" t="s">
        <v>193</v>
      </c>
      <c r="F15" s="74" t="s">
        <v>194</v>
      </c>
      <c r="G15" s="170">
        <v>-50000</v>
      </c>
    </row>
    <row r="16" spans="1:7" x14ac:dyDescent="0.25">
      <c r="A16" s="74">
        <v>2</v>
      </c>
      <c r="B16" s="217" t="s">
        <v>192</v>
      </c>
      <c r="C16" s="74">
        <v>7810</v>
      </c>
      <c r="D16" s="119" t="s">
        <v>431</v>
      </c>
      <c r="E16" s="74" t="s">
        <v>145</v>
      </c>
      <c r="F16" s="74" t="s">
        <v>195</v>
      </c>
      <c r="G16" s="170">
        <v>6000</v>
      </c>
    </row>
    <row r="17" spans="1:7" x14ac:dyDescent="0.25">
      <c r="A17" s="74">
        <v>2</v>
      </c>
      <c r="B17" s="217" t="s">
        <v>192</v>
      </c>
      <c r="C17" s="74">
        <v>1110</v>
      </c>
      <c r="D17" s="119" t="s">
        <v>69</v>
      </c>
      <c r="E17" s="74" t="s">
        <v>145</v>
      </c>
      <c r="F17" s="74" t="s">
        <v>195</v>
      </c>
      <c r="G17" s="170">
        <v>-6000</v>
      </c>
    </row>
    <row r="18" spans="1:7" x14ac:dyDescent="0.25">
      <c r="A18" s="74">
        <v>3</v>
      </c>
      <c r="B18" s="217" t="s">
        <v>196</v>
      </c>
      <c r="C18" s="74">
        <v>7810</v>
      </c>
      <c r="D18" s="119" t="s">
        <v>431</v>
      </c>
      <c r="E18" s="74" t="s">
        <v>147</v>
      </c>
      <c r="F18" s="74" t="s">
        <v>197</v>
      </c>
      <c r="G18" s="170">
        <v>1000</v>
      </c>
    </row>
    <row r="19" spans="1:7" x14ac:dyDescent="0.25">
      <c r="A19" s="74">
        <v>3</v>
      </c>
      <c r="B19" s="217" t="s">
        <v>196</v>
      </c>
      <c r="C19" s="74">
        <v>1110</v>
      </c>
      <c r="D19" s="119" t="s">
        <v>69</v>
      </c>
      <c r="E19" s="74" t="s">
        <v>147</v>
      </c>
      <c r="F19" s="74" t="s">
        <v>197</v>
      </c>
      <c r="G19" s="170">
        <v>-1000</v>
      </c>
    </row>
    <row r="20" spans="1:7" x14ac:dyDescent="0.25">
      <c r="A20" s="74">
        <v>4</v>
      </c>
      <c r="B20" s="217" t="s">
        <v>198</v>
      </c>
      <c r="C20" s="74">
        <v>7810</v>
      </c>
      <c r="D20" s="119" t="s">
        <v>431</v>
      </c>
      <c r="E20" s="74" t="s">
        <v>166</v>
      </c>
      <c r="F20" s="74" t="s">
        <v>199</v>
      </c>
      <c r="G20" s="170">
        <v>-124004</v>
      </c>
    </row>
    <row r="21" spans="1:7" x14ac:dyDescent="0.25">
      <c r="A21" s="74">
        <v>4</v>
      </c>
      <c r="B21" s="217" t="s">
        <v>198</v>
      </c>
      <c r="C21" s="74">
        <v>9350</v>
      </c>
      <c r="D21" s="119" t="s">
        <v>23</v>
      </c>
      <c r="E21" s="74" t="s">
        <v>166</v>
      </c>
      <c r="F21" s="74" t="s">
        <v>199</v>
      </c>
      <c r="G21" s="170">
        <v>124004</v>
      </c>
    </row>
    <row r="22" spans="1:7" x14ac:dyDescent="0.25">
      <c r="A22" s="74">
        <v>5</v>
      </c>
      <c r="B22" s="217" t="s">
        <v>200</v>
      </c>
      <c r="C22" s="74">
        <v>7810</v>
      </c>
      <c r="D22" s="119" t="s">
        <v>431</v>
      </c>
      <c r="E22" s="74" t="s">
        <v>201</v>
      </c>
      <c r="F22" s="74" t="s">
        <v>202</v>
      </c>
      <c r="G22" s="170">
        <v>-7312</v>
      </c>
    </row>
    <row r="23" spans="1:7" x14ac:dyDescent="0.25">
      <c r="A23" s="74">
        <v>5</v>
      </c>
      <c r="B23" s="217" t="s">
        <v>200</v>
      </c>
      <c r="C23" s="74">
        <v>9350</v>
      </c>
      <c r="D23" s="119" t="s">
        <v>23</v>
      </c>
      <c r="E23" s="74" t="s">
        <v>201</v>
      </c>
      <c r="F23" s="74" t="s">
        <v>202</v>
      </c>
      <c r="G23" s="170">
        <v>7312</v>
      </c>
    </row>
    <row r="24" spans="1:7" x14ac:dyDescent="0.25">
      <c r="A24" s="74">
        <v>6</v>
      </c>
      <c r="B24" s="217" t="s">
        <v>203</v>
      </c>
      <c r="C24" s="74">
        <v>7810</v>
      </c>
      <c r="D24" s="119" t="s">
        <v>431</v>
      </c>
      <c r="E24" s="74" t="s">
        <v>204</v>
      </c>
      <c r="F24" s="74" t="s">
        <v>205</v>
      </c>
      <c r="G24" s="170">
        <v>-56169</v>
      </c>
    </row>
    <row r="25" spans="1:7" x14ac:dyDescent="0.25">
      <c r="A25" s="74">
        <v>6</v>
      </c>
      <c r="B25" s="217" t="s">
        <v>203</v>
      </c>
      <c r="C25" s="74">
        <v>9350</v>
      </c>
      <c r="D25" s="119" t="s">
        <v>23</v>
      </c>
      <c r="E25" s="74" t="s">
        <v>204</v>
      </c>
      <c r="F25" s="74" t="s">
        <v>205</v>
      </c>
      <c r="G25" s="170">
        <v>56169</v>
      </c>
    </row>
    <row r="26" spans="1:7" x14ac:dyDescent="0.25">
      <c r="A26" s="74">
        <v>7</v>
      </c>
      <c r="B26" s="217" t="s">
        <v>203</v>
      </c>
      <c r="C26" s="74">
        <v>7810</v>
      </c>
      <c r="D26" s="119" t="s">
        <v>431</v>
      </c>
      <c r="E26" s="74" t="s">
        <v>204</v>
      </c>
      <c r="F26" s="74" t="s">
        <v>206</v>
      </c>
      <c r="G26" s="170">
        <v>-862</v>
      </c>
    </row>
    <row r="27" spans="1:7" x14ac:dyDescent="0.25">
      <c r="A27" s="74">
        <v>7</v>
      </c>
      <c r="B27" s="217" t="s">
        <v>203</v>
      </c>
      <c r="C27" s="74">
        <v>6215</v>
      </c>
      <c r="D27" s="119" t="s">
        <v>449</v>
      </c>
      <c r="E27" s="74" t="s">
        <v>204</v>
      </c>
      <c r="F27" s="74" t="s">
        <v>206</v>
      </c>
      <c r="G27" s="170">
        <v>862</v>
      </c>
    </row>
    <row r="28" spans="1:7" x14ac:dyDescent="0.25">
      <c r="A28" s="74">
        <v>8</v>
      </c>
      <c r="B28" s="217" t="s">
        <v>203</v>
      </c>
      <c r="C28" s="74">
        <v>7810</v>
      </c>
      <c r="D28" s="119" t="s">
        <v>431</v>
      </c>
      <c r="E28" s="74" t="s">
        <v>162</v>
      </c>
      <c r="F28" s="74" t="s">
        <v>207</v>
      </c>
      <c r="G28" s="170">
        <v>-125730</v>
      </c>
    </row>
    <row r="29" spans="1:7" x14ac:dyDescent="0.25">
      <c r="A29" s="74">
        <v>8</v>
      </c>
      <c r="B29" s="217" t="s">
        <v>203</v>
      </c>
      <c r="C29" s="74">
        <v>9350</v>
      </c>
      <c r="D29" s="119" t="s">
        <v>23</v>
      </c>
      <c r="E29" s="74" t="s">
        <v>162</v>
      </c>
      <c r="F29" s="74" t="s">
        <v>207</v>
      </c>
      <c r="G29" s="170">
        <v>125730</v>
      </c>
    </row>
    <row r="30" spans="1:7" x14ac:dyDescent="0.25">
      <c r="A30" s="74">
        <v>9</v>
      </c>
      <c r="B30" s="217" t="s">
        <v>203</v>
      </c>
      <c r="C30" s="74">
        <v>7810</v>
      </c>
      <c r="D30" s="119" t="s">
        <v>431</v>
      </c>
      <c r="E30" s="74" t="s">
        <v>146</v>
      </c>
      <c r="F30" s="74" t="s">
        <v>208</v>
      </c>
      <c r="G30" s="170">
        <v>-284010</v>
      </c>
    </row>
    <row r="31" spans="1:7" x14ac:dyDescent="0.25">
      <c r="A31" s="74">
        <v>9</v>
      </c>
      <c r="B31" s="217" t="s">
        <v>203</v>
      </c>
      <c r="C31" s="74">
        <v>9350</v>
      </c>
      <c r="D31" s="119" t="s">
        <v>23</v>
      </c>
      <c r="E31" s="74" t="s">
        <v>146</v>
      </c>
      <c r="F31" s="74" t="s">
        <v>208</v>
      </c>
      <c r="G31" s="170">
        <v>284010</v>
      </c>
    </row>
    <row r="32" spans="1:7" x14ac:dyDescent="0.25">
      <c r="A32" s="74">
        <v>10</v>
      </c>
      <c r="B32" s="217" t="s">
        <v>209</v>
      </c>
      <c r="C32" s="74">
        <v>7810</v>
      </c>
      <c r="D32" s="119" t="s">
        <v>431</v>
      </c>
      <c r="E32" s="74" t="s">
        <v>145</v>
      </c>
      <c r="F32" s="74" t="s">
        <v>195</v>
      </c>
      <c r="G32" s="170">
        <v>5000</v>
      </c>
    </row>
    <row r="33" spans="1:7" x14ac:dyDescent="0.25">
      <c r="A33" s="74">
        <v>10</v>
      </c>
      <c r="B33" s="217" t="s">
        <v>209</v>
      </c>
      <c r="C33" s="74">
        <v>1110</v>
      </c>
      <c r="D33" s="119" t="s">
        <v>69</v>
      </c>
      <c r="E33" s="74" t="s">
        <v>145</v>
      </c>
      <c r="F33" s="74" t="s">
        <v>195</v>
      </c>
      <c r="G33" s="170">
        <v>-5000</v>
      </c>
    </row>
    <row r="34" spans="1:7" x14ac:dyDescent="0.25">
      <c r="A34" s="74">
        <v>11</v>
      </c>
      <c r="B34" s="217" t="s">
        <v>210</v>
      </c>
      <c r="C34" s="74">
        <v>7810</v>
      </c>
      <c r="D34" s="119" t="s">
        <v>431</v>
      </c>
      <c r="E34" s="74" t="s">
        <v>147</v>
      </c>
      <c r="F34" s="74" t="s">
        <v>197</v>
      </c>
      <c r="G34" s="170">
        <v>1000</v>
      </c>
    </row>
    <row r="35" spans="1:7" x14ac:dyDescent="0.25">
      <c r="A35" s="74">
        <v>11</v>
      </c>
      <c r="B35" s="217" t="s">
        <v>210</v>
      </c>
      <c r="C35" s="74">
        <v>1110</v>
      </c>
      <c r="D35" s="119" t="s">
        <v>69</v>
      </c>
      <c r="E35" s="74" t="s">
        <v>147</v>
      </c>
      <c r="F35" s="74" t="s">
        <v>197</v>
      </c>
      <c r="G35" s="170">
        <v>-1000</v>
      </c>
    </row>
    <row r="36" spans="1:7" x14ac:dyDescent="0.25">
      <c r="A36" s="74">
        <v>12</v>
      </c>
      <c r="B36" s="217" t="s">
        <v>211</v>
      </c>
      <c r="C36" s="74">
        <v>7810</v>
      </c>
      <c r="D36" s="119" t="s">
        <v>431</v>
      </c>
      <c r="E36" s="74" t="s">
        <v>212</v>
      </c>
      <c r="F36" s="74" t="s">
        <v>213</v>
      </c>
      <c r="G36" s="170">
        <v>150000</v>
      </c>
    </row>
    <row r="37" spans="1:7" x14ac:dyDescent="0.25">
      <c r="A37" s="74">
        <v>12</v>
      </c>
      <c r="B37" s="217" t="s">
        <v>211</v>
      </c>
      <c r="C37" s="74">
        <v>7835</v>
      </c>
      <c r="D37" s="119" t="s">
        <v>431</v>
      </c>
      <c r="E37" s="74" t="s">
        <v>212</v>
      </c>
      <c r="F37" s="74" t="s">
        <v>213</v>
      </c>
      <c r="G37" s="170">
        <v>-150000</v>
      </c>
    </row>
    <row r="38" spans="1:7" x14ac:dyDescent="0.25">
      <c r="A38" s="74">
        <v>13</v>
      </c>
      <c r="B38" s="217" t="s">
        <v>214</v>
      </c>
      <c r="C38" s="74">
        <v>7810</v>
      </c>
      <c r="D38" s="119" t="s">
        <v>431</v>
      </c>
      <c r="E38" s="74" t="s">
        <v>145</v>
      </c>
      <c r="F38" s="74" t="s">
        <v>195</v>
      </c>
      <c r="G38" s="170">
        <v>5000</v>
      </c>
    </row>
    <row r="39" spans="1:7" x14ac:dyDescent="0.25">
      <c r="A39" s="74">
        <v>13</v>
      </c>
      <c r="B39" s="217" t="s">
        <v>214</v>
      </c>
      <c r="C39" s="74">
        <v>1110</v>
      </c>
      <c r="D39" s="119" t="s">
        <v>69</v>
      </c>
      <c r="E39" s="74" t="s">
        <v>145</v>
      </c>
      <c r="F39" s="74" t="s">
        <v>195</v>
      </c>
      <c r="G39" s="170">
        <v>-5000</v>
      </c>
    </row>
    <row r="40" spans="1:7" x14ac:dyDescent="0.25">
      <c r="A40" s="74">
        <v>14</v>
      </c>
      <c r="B40" s="217" t="s">
        <v>215</v>
      </c>
      <c r="C40" s="74">
        <v>7810</v>
      </c>
      <c r="D40" s="119" t="s">
        <v>431</v>
      </c>
      <c r="E40" s="74" t="s">
        <v>147</v>
      </c>
      <c r="F40" s="74" t="s">
        <v>197</v>
      </c>
      <c r="G40" s="170">
        <v>1000</v>
      </c>
    </row>
    <row r="41" spans="1:7" x14ac:dyDescent="0.25">
      <c r="A41" s="74">
        <v>14</v>
      </c>
      <c r="B41" s="217" t="s">
        <v>215</v>
      </c>
      <c r="C41" s="74">
        <v>1110</v>
      </c>
      <c r="D41" s="119" t="s">
        <v>69</v>
      </c>
      <c r="E41" s="74" t="s">
        <v>147</v>
      </c>
      <c r="F41" s="74" t="s">
        <v>197</v>
      </c>
      <c r="G41" s="170">
        <v>-1000</v>
      </c>
    </row>
    <row r="42" spans="1:7" x14ac:dyDescent="0.25">
      <c r="A42" s="74">
        <v>15</v>
      </c>
      <c r="B42" s="217" t="s">
        <v>216</v>
      </c>
      <c r="C42" s="74">
        <v>7810</v>
      </c>
      <c r="D42" s="119" t="s">
        <v>431</v>
      </c>
      <c r="E42" s="74" t="s">
        <v>161</v>
      </c>
      <c r="F42" s="74" t="s">
        <v>217</v>
      </c>
      <c r="G42" s="170">
        <v>-500000</v>
      </c>
    </row>
    <row r="43" spans="1:7" x14ac:dyDescent="0.25">
      <c r="A43" s="74">
        <v>15</v>
      </c>
      <c r="B43" s="217" t="s">
        <v>216</v>
      </c>
      <c r="C43" s="74">
        <v>2520</v>
      </c>
      <c r="D43" s="119" t="s">
        <v>73</v>
      </c>
      <c r="E43" s="74" t="s">
        <v>161</v>
      </c>
      <c r="F43" s="74" t="s">
        <v>217</v>
      </c>
      <c r="G43" s="170">
        <v>500000</v>
      </c>
    </row>
    <row r="44" spans="1:7" x14ac:dyDescent="0.25">
      <c r="A44" s="74">
        <v>16</v>
      </c>
      <c r="B44" s="217" t="s">
        <v>218</v>
      </c>
      <c r="C44" s="74">
        <v>7810</v>
      </c>
      <c r="D44" s="119" t="s">
        <v>431</v>
      </c>
      <c r="E44" s="74" t="s">
        <v>147</v>
      </c>
      <c r="F44" s="74" t="s">
        <v>197</v>
      </c>
      <c r="G44" s="170">
        <v>1000</v>
      </c>
    </row>
    <row r="45" spans="1:7" x14ac:dyDescent="0.25">
      <c r="A45" s="74">
        <v>16</v>
      </c>
      <c r="B45" s="217" t="s">
        <v>218</v>
      </c>
      <c r="C45" s="74">
        <v>1110</v>
      </c>
      <c r="D45" s="119" t="s">
        <v>69</v>
      </c>
      <c r="E45" s="74" t="s">
        <v>147</v>
      </c>
      <c r="F45" s="74" t="s">
        <v>197</v>
      </c>
      <c r="G45" s="170">
        <v>-1000</v>
      </c>
    </row>
    <row r="46" spans="1:7" x14ac:dyDescent="0.25">
      <c r="A46" s="74">
        <v>17</v>
      </c>
      <c r="B46" s="217" t="s">
        <v>218</v>
      </c>
      <c r="C46" s="74">
        <v>7810</v>
      </c>
      <c r="D46" s="119" t="s">
        <v>431</v>
      </c>
      <c r="E46" s="74" t="s">
        <v>145</v>
      </c>
      <c r="F46" s="74" t="s">
        <v>195</v>
      </c>
      <c r="G46" s="170">
        <v>5000</v>
      </c>
    </row>
    <row r="47" spans="1:7" x14ac:dyDescent="0.25">
      <c r="A47" s="74">
        <v>17</v>
      </c>
      <c r="B47" s="217" t="s">
        <v>218</v>
      </c>
      <c r="C47" s="74">
        <v>1110</v>
      </c>
      <c r="D47" s="119" t="s">
        <v>69</v>
      </c>
      <c r="E47" s="74" t="s">
        <v>145</v>
      </c>
      <c r="F47" s="74" t="s">
        <v>195</v>
      </c>
      <c r="G47" s="170">
        <v>-5000</v>
      </c>
    </row>
    <row r="48" spans="1:7" x14ac:dyDescent="0.25">
      <c r="A48" s="74">
        <v>18</v>
      </c>
      <c r="B48" s="217" t="s">
        <v>219</v>
      </c>
      <c r="C48" s="74">
        <v>7810</v>
      </c>
      <c r="D48" s="119" t="s">
        <v>431</v>
      </c>
      <c r="E48" s="74" t="s">
        <v>147</v>
      </c>
      <c r="F48" s="74" t="s">
        <v>197</v>
      </c>
      <c r="G48" s="170">
        <v>1000</v>
      </c>
    </row>
    <row r="49" spans="1:7" x14ac:dyDescent="0.25">
      <c r="A49" s="74">
        <v>18</v>
      </c>
      <c r="B49" s="217" t="s">
        <v>219</v>
      </c>
      <c r="C49" s="74">
        <v>1110</v>
      </c>
      <c r="D49" s="119" t="s">
        <v>69</v>
      </c>
      <c r="E49" s="74" t="s">
        <v>147</v>
      </c>
      <c r="F49" s="74" t="s">
        <v>197</v>
      </c>
      <c r="G49" s="170">
        <v>-1000</v>
      </c>
    </row>
    <row r="50" spans="1:7" x14ac:dyDescent="0.25">
      <c r="A50" s="74">
        <v>19</v>
      </c>
      <c r="B50" s="217" t="s">
        <v>220</v>
      </c>
      <c r="C50" s="74">
        <v>7810</v>
      </c>
      <c r="D50" s="119" t="s">
        <v>431</v>
      </c>
      <c r="E50" s="74" t="s">
        <v>145</v>
      </c>
      <c r="F50" s="74" t="s">
        <v>195</v>
      </c>
      <c r="G50" s="170">
        <v>5000</v>
      </c>
    </row>
    <row r="51" spans="1:7" x14ac:dyDescent="0.25">
      <c r="A51" s="74">
        <v>19</v>
      </c>
      <c r="B51" s="217" t="s">
        <v>220</v>
      </c>
      <c r="C51" s="74">
        <v>1110</v>
      </c>
      <c r="D51" s="119" t="s">
        <v>69</v>
      </c>
      <c r="E51" s="74" t="s">
        <v>145</v>
      </c>
      <c r="F51" s="74" t="s">
        <v>195</v>
      </c>
      <c r="G51" s="170">
        <v>-5000</v>
      </c>
    </row>
    <row r="52" spans="1:7" x14ac:dyDescent="0.25">
      <c r="A52" s="74">
        <v>20</v>
      </c>
      <c r="B52" s="217" t="s">
        <v>221</v>
      </c>
      <c r="C52" s="74">
        <v>7810</v>
      </c>
      <c r="D52" s="119" t="s">
        <v>431</v>
      </c>
      <c r="E52" s="74" t="s">
        <v>222</v>
      </c>
      <c r="F52" s="74" t="s">
        <v>223</v>
      </c>
      <c r="G52" s="170">
        <v>1000000</v>
      </c>
    </row>
    <row r="53" spans="1:7" x14ac:dyDescent="0.25">
      <c r="A53" s="74">
        <v>20</v>
      </c>
      <c r="B53" s="217" t="s">
        <v>221</v>
      </c>
      <c r="C53" s="74">
        <v>1110</v>
      </c>
      <c r="D53" s="119" t="s">
        <v>69</v>
      </c>
      <c r="E53" s="74" t="s">
        <v>222</v>
      </c>
      <c r="F53" s="74" t="s">
        <v>223</v>
      </c>
      <c r="G53" s="170">
        <v>-1000000</v>
      </c>
    </row>
    <row r="54" spans="1:7" x14ac:dyDescent="0.25">
      <c r="A54" s="74">
        <v>21</v>
      </c>
      <c r="B54" s="217" t="s">
        <v>224</v>
      </c>
      <c r="C54" s="74">
        <v>7810</v>
      </c>
      <c r="D54" s="119" t="s">
        <v>431</v>
      </c>
      <c r="E54" s="74" t="s">
        <v>175</v>
      </c>
      <c r="F54" s="74" t="s">
        <v>225</v>
      </c>
      <c r="G54" s="170">
        <v>-500000</v>
      </c>
    </row>
    <row r="55" spans="1:7" x14ac:dyDescent="0.25">
      <c r="A55" s="74">
        <v>21</v>
      </c>
      <c r="B55" s="217" t="s">
        <v>224</v>
      </c>
      <c r="C55" s="74">
        <v>2520</v>
      </c>
      <c r="D55" s="119" t="s">
        <v>73</v>
      </c>
      <c r="E55" s="74" t="s">
        <v>175</v>
      </c>
      <c r="F55" s="74" t="s">
        <v>225</v>
      </c>
      <c r="G55" s="170">
        <v>500000</v>
      </c>
    </row>
    <row r="56" spans="1:7" x14ac:dyDescent="0.25">
      <c r="A56" s="74">
        <v>22</v>
      </c>
      <c r="B56" s="217" t="s">
        <v>226</v>
      </c>
      <c r="C56" s="74">
        <v>7810</v>
      </c>
      <c r="D56" s="119" t="s">
        <v>431</v>
      </c>
      <c r="E56" s="74" t="s">
        <v>147</v>
      </c>
      <c r="F56" s="74" t="s">
        <v>197</v>
      </c>
      <c r="G56" s="170">
        <v>1000</v>
      </c>
    </row>
    <row r="57" spans="1:7" x14ac:dyDescent="0.25">
      <c r="A57" s="74">
        <v>22</v>
      </c>
      <c r="B57" s="217" t="s">
        <v>226</v>
      </c>
      <c r="C57" s="74">
        <v>1110</v>
      </c>
      <c r="D57" s="119" t="s">
        <v>69</v>
      </c>
      <c r="E57" s="74" t="s">
        <v>147</v>
      </c>
      <c r="F57" s="74" t="s">
        <v>197</v>
      </c>
      <c r="G57" s="170">
        <v>-1000</v>
      </c>
    </row>
    <row r="58" spans="1:7" x14ac:dyDescent="0.25">
      <c r="A58" s="74">
        <v>23</v>
      </c>
      <c r="B58" s="217" t="s">
        <v>227</v>
      </c>
      <c r="C58" s="74">
        <v>7810</v>
      </c>
      <c r="D58" s="119" t="s">
        <v>431</v>
      </c>
      <c r="E58" s="74" t="s">
        <v>145</v>
      </c>
      <c r="F58" s="74" t="s">
        <v>195</v>
      </c>
      <c r="G58" s="170">
        <v>5000</v>
      </c>
    </row>
    <row r="59" spans="1:7" x14ac:dyDescent="0.25">
      <c r="A59" s="74">
        <v>23</v>
      </c>
      <c r="B59" s="217" t="s">
        <v>227</v>
      </c>
      <c r="C59" s="74">
        <v>1110</v>
      </c>
      <c r="D59" s="119" t="s">
        <v>69</v>
      </c>
      <c r="E59" s="74" t="s">
        <v>145</v>
      </c>
      <c r="F59" s="74" t="s">
        <v>195</v>
      </c>
      <c r="G59" s="170">
        <v>-5000</v>
      </c>
    </row>
    <row r="60" spans="1:7" x14ac:dyDescent="0.25">
      <c r="A60" s="74">
        <v>24</v>
      </c>
      <c r="B60" s="217" t="s">
        <v>228</v>
      </c>
      <c r="C60" s="74">
        <v>7810</v>
      </c>
      <c r="D60" s="119" t="s">
        <v>431</v>
      </c>
      <c r="E60" s="74" t="s">
        <v>147</v>
      </c>
      <c r="F60" s="74" t="s">
        <v>197</v>
      </c>
      <c r="G60" s="170">
        <v>1000</v>
      </c>
    </row>
    <row r="61" spans="1:7" x14ac:dyDescent="0.25">
      <c r="A61" s="74">
        <v>24</v>
      </c>
      <c r="B61" s="217" t="s">
        <v>228</v>
      </c>
      <c r="C61" s="74">
        <v>1110</v>
      </c>
      <c r="D61" s="119" t="s">
        <v>69</v>
      </c>
      <c r="E61" s="74" t="s">
        <v>147</v>
      </c>
      <c r="F61" s="74" t="s">
        <v>197</v>
      </c>
      <c r="G61" s="170">
        <v>-1000</v>
      </c>
    </row>
    <row r="62" spans="1:7" x14ac:dyDescent="0.25">
      <c r="A62" s="74">
        <v>25</v>
      </c>
      <c r="B62" s="217" t="s">
        <v>229</v>
      </c>
      <c r="C62" s="74">
        <v>7810</v>
      </c>
      <c r="D62" s="119" t="s">
        <v>431</v>
      </c>
      <c r="E62" s="74" t="s">
        <v>145</v>
      </c>
      <c r="F62" s="74" t="s">
        <v>195</v>
      </c>
      <c r="G62" s="170">
        <v>5000</v>
      </c>
    </row>
    <row r="63" spans="1:7" x14ac:dyDescent="0.25">
      <c r="A63" s="74">
        <v>25</v>
      </c>
      <c r="B63" s="217" t="s">
        <v>229</v>
      </c>
      <c r="C63" s="74">
        <v>1110</v>
      </c>
      <c r="D63" s="119" t="s">
        <v>69</v>
      </c>
      <c r="E63" s="74" t="s">
        <v>145</v>
      </c>
      <c r="F63" s="74" t="s">
        <v>195</v>
      </c>
      <c r="G63" s="170">
        <v>-5000</v>
      </c>
    </row>
    <row r="64" spans="1:7" x14ac:dyDescent="0.25">
      <c r="A64" s="74">
        <v>26</v>
      </c>
      <c r="B64" s="217" t="s">
        <v>230</v>
      </c>
      <c r="C64" s="74">
        <v>7810</v>
      </c>
      <c r="D64" s="119" t="s">
        <v>431</v>
      </c>
      <c r="E64" s="74" t="s">
        <v>147</v>
      </c>
      <c r="F64" s="74" t="s">
        <v>197</v>
      </c>
      <c r="G64" s="170">
        <v>1000</v>
      </c>
    </row>
    <row r="65" spans="1:7" x14ac:dyDescent="0.25">
      <c r="A65" s="74">
        <v>26</v>
      </c>
      <c r="B65" s="217" t="s">
        <v>230</v>
      </c>
      <c r="C65" s="74">
        <v>1110</v>
      </c>
      <c r="D65" s="119" t="s">
        <v>69</v>
      </c>
      <c r="E65" s="74" t="s">
        <v>147</v>
      </c>
      <c r="F65" s="74" t="s">
        <v>197</v>
      </c>
      <c r="G65" s="170">
        <v>-1000</v>
      </c>
    </row>
    <row r="66" spans="1:7" x14ac:dyDescent="0.25">
      <c r="A66" s="74">
        <v>27</v>
      </c>
      <c r="B66" s="217" t="s">
        <v>231</v>
      </c>
      <c r="C66" s="74">
        <v>7810</v>
      </c>
      <c r="D66" s="119" t="s">
        <v>431</v>
      </c>
      <c r="E66" s="74" t="s">
        <v>145</v>
      </c>
      <c r="F66" s="74" t="s">
        <v>195</v>
      </c>
      <c r="G66" s="170">
        <v>5000</v>
      </c>
    </row>
    <row r="67" spans="1:7" x14ac:dyDescent="0.25">
      <c r="A67" s="74">
        <v>27</v>
      </c>
      <c r="B67" s="217" t="s">
        <v>231</v>
      </c>
      <c r="C67" s="74">
        <v>1110</v>
      </c>
      <c r="D67" s="119" t="s">
        <v>69</v>
      </c>
      <c r="E67" s="74" t="s">
        <v>145</v>
      </c>
      <c r="F67" s="74" t="s">
        <v>195</v>
      </c>
      <c r="G67" s="170">
        <v>-5000</v>
      </c>
    </row>
    <row r="68" spans="1:7" x14ac:dyDescent="0.25">
      <c r="A68" s="74">
        <v>28</v>
      </c>
      <c r="B68" s="217" t="s">
        <v>232</v>
      </c>
      <c r="C68" s="74">
        <v>7810</v>
      </c>
      <c r="D68" s="119" t="s">
        <v>431</v>
      </c>
      <c r="E68" s="74" t="s">
        <v>147</v>
      </c>
      <c r="F68" s="74" t="s">
        <v>197</v>
      </c>
      <c r="G68" s="170">
        <v>1000</v>
      </c>
    </row>
    <row r="69" spans="1:7" x14ac:dyDescent="0.25">
      <c r="A69" s="74">
        <v>28</v>
      </c>
      <c r="B69" s="217" t="s">
        <v>232</v>
      </c>
      <c r="C69" s="74">
        <v>1110</v>
      </c>
      <c r="D69" s="119" t="s">
        <v>69</v>
      </c>
      <c r="E69" s="74" t="s">
        <v>147</v>
      </c>
      <c r="F69" s="74" t="s">
        <v>197</v>
      </c>
      <c r="G69" s="170">
        <v>-1000</v>
      </c>
    </row>
    <row r="70" spans="1:7" x14ac:dyDescent="0.25">
      <c r="A70" s="74">
        <v>29</v>
      </c>
      <c r="B70" s="217" t="s">
        <v>232</v>
      </c>
      <c r="C70" s="74">
        <v>7810</v>
      </c>
      <c r="D70" s="119" t="s">
        <v>431</v>
      </c>
      <c r="E70" s="74" t="s">
        <v>145</v>
      </c>
      <c r="F70" s="74" t="s">
        <v>195</v>
      </c>
      <c r="G70" s="170">
        <v>5000</v>
      </c>
    </row>
    <row r="71" spans="1:7" x14ac:dyDescent="0.25">
      <c r="A71" s="74">
        <v>29</v>
      </c>
      <c r="B71" s="217" t="s">
        <v>232</v>
      </c>
      <c r="C71" s="74">
        <v>1110</v>
      </c>
      <c r="D71" s="119" t="s">
        <v>69</v>
      </c>
      <c r="E71" s="74" t="s">
        <v>145</v>
      </c>
      <c r="F71" s="74" t="s">
        <v>195</v>
      </c>
      <c r="G71" s="170">
        <v>-5000</v>
      </c>
    </row>
    <row r="72" spans="1:7" x14ac:dyDescent="0.25">
      <c r="A72" s="74">
        <v>30</v>
      </c>
      <c r="B72" s="217" t="s">
        <v>233</v>
      </c>
      <c r="C72" s="74">
        <v>7810</v>
      </c>
      <c r="D72" s="119" t="s">
        <v>431</v>
      </c>
      <c r="E72" s="74" t="s">
        <v>161</v>
      </c>
      <c r="F72" s="74" t="s">
        <v>217</v>
      </c>
      <c r="G72" s="170">
        <v>-500000</v>
      </c>
    </row>
    <row r="73" spans="1:7" x14ac:dyDescent="0.25">
      <c r="A73" s="74">
        <v>30</v>
      </c>
      <c r="B73" s="217" t="s">
        <v>233</v>
      </c>
      <c r="C73" s="74">
        <v>2520</v>
      </c>
      <c r="D73" s="119" t="s">
        <v>73</v>
      </c>
      <c r="E73" s="74" t="s">
        <v>161</v>
      </c>
      <c r="F73" s="74" t="s">
        <v>217</v>
      </c>
      <c r="G73" s="170">
        <v>500000</v>
      </c>
    </row>
    <row r="74" spans="1:7" x14ac:dyDescent="0.25">
      <c r="A74" s="74">
        <v>31</v>
      </c>
      <c r="B74" s="217" t="s">
        <v>234</v>
      </c>
      <c r="C74" s="74">
        <v>7810</v>
      </c>
      <c r="D74" s="119" t="s">
        <v>431</v>
      </c>
      <c r="E74" s="74" t="s">
        <v>145</v>
      </c>
      <c r="F74" s="74" t="s">
        <v>195</v>
      </c>
      <c r="G74" s="170">
        <v>5500</v>
      </c>
    </row>
    <row r="75" spans="1:7" x14ac:dyDescent="0.25">
      <c r="A75" s="74">
        <v>31</v>
      </c>
      <c r="B75" s="217" t="s">
        <v>234</v>
      </c>
      <c r="C75" s="74">
        <v>1110</v>
      </c>
      <c r="D75" s="119" t="s">
        <v>69</v>
      </c>
      <c r="E75" s="74" t="s">
        <v>145</v>
      </c>
      <c r="F75" s="74" t="s">
        <v>195</v>
      </c>
      <c r="G75" s="170">
        <v>-5500</v>
      </c>
    </row>
    <row r="76" spans="1:7" x14ac:dyDescent="0.25">
      <c r="A76" s="74">
        <v>32</v>
      </c>
      <c r="B76" s="217" t="s">
        <v>235</v>
      </c>
      <c r="C76" s="74">
        <v>7810</v>
      </c>
      <c r="D76" s="119" t="s">
        <v>431</v>
      </c>
      <c r="E76" s="74" t="s">
        <v>147</v>
      </c>
      <c r="F76" s="74" t="s">
        <v>236</v>
      </c>
      <c r="G76" s="170">
        <v>1000</v>
      </c>
    </row>
    <row r="77" spans="1:7" x14ac:dyDescent="0.25">
      <c r="A77" s="74">
        <v>32</v>
      </c>
      <c r="B77" s="217" t="s">
        <v>235</v>
      </c>
      <c r="C77" s="74">
        <v>1110</v>
      </c>
      <c r="D77" s="119" t="s">
        <v>69</v>
      </c>
      <c r="E77" s="74" t="s">
        <v>147</v>
      </c>
      <c r="F77" s="74" t="s">
        <v>236</v>
      </c>
      <c r="G77" s="170">
        <v>-1000</v>
      </c>
    </row>
    <row r="78" spans="1:7" x14ac:dyDescent="0.25">
      <c r="A78" s="74">
        <v>33</v>
      </c>
      <c r="B78" s="217" t="s">
        <v>237</v>
      </c>
      <c r="C78" s="74">
        <v>7810</v>
      </c>
      <c r="D78" s="119" t="s">
        <v>431</v>
      </c>
      <c r="E78" s="74" t="s">
        <v>238</v>
      </c>
      <c r="F78" s="74" t="s">
        <v>239</v>
      </c>
      <c r="G78" s="170">
        <v>25000</v>
      </c>
    </row>
    <row r="79" spans="1:7" x14ac:dyDescent="0.25">
      <c r="A79" s="74">
        <v>33</v>
      </c>
      <c r="B79" s="217" t="s">
        <v>237</v>
      </c>
      <c r="C79" s="74">
        <v>1110</v>
      </c>
      <c r="D79" s="119" t="s">
        <v>69</v>
      </c>
      <c r="E79" s="74" t="s">
        <v>238</v>
      </c>
      <c r="F79" s="74" t="s">
        <v>239</v>
      </c>
      <c r="G79" s="170">
        <v>-25000</v>
      </c>
    </row>
    <row r="80" spans="1:7" x14ac:dyDescent="0.25">
      <c r="A80" s="74">
        <v>34</v>
      </c>
      <c r="B80" s="217" t="s">
        <v>240</v>
      </c>
      <c r="C80" s="74">
        <v>7810</v>
      </c>
      <c r="D80" s="119" t="s">
        <v>431</v>
      </c>
      <c r="E80" s="74" t="s">
        <v>145</v>
      </c>
      <c r="F80" s="74" t="s">
        <v>195</v>
      </c>
      <c r="G80" s="170">
        <v>5500</v>
      </c>
    </row>
    <row r="81" spans="1:7" x14ac:dyDescent="0.25">
      <c r="A81" s="74">
        <v>34</v>
      </c>
      <c r="B81" s="217" t="s">
        <v>240</v>
      </c>
      <c r="C81" s="74">
        <v>1110</v>
      </c>
      <c r="D81" s="119" t="s">
        <v>69</v>
      </c>
      <c r="E81" s="74" t="s">
        <v>145</v>
      </c>
      <c r="F81" s="74" t="s">
        <v>195</v>
      </c>
      <c r="G81" s="170">
        <v>-5500</v>
      </c>
    </row>
    <row r="82" spans="1:7" x14ac:dyDescent="0.25">
      <c r="A82" s="74">
        <v>35</v>
      </c>
      <c r="B82" s="217" t="s">
        <v>241</v>
      </c>
      <c r="C82" s="74">
        <v>7810</v>
      </c>
      <c r="D82" s="119" t="s">
        <v>431</v>
      </c>
      <c r="E82" s="74" t="s">
        <v>147</v>
      </c>
      <c r="F82" s="74" t="s">
        <v>236</v>
      </c>
      <c r="G82" s="170">
        <v>1000</v>
      </c>
    </row>
    <row r="83" spans="1:7" x14ac:dyDescent="0.25">
      <c r="A83" s="74">
        <v>35</v>
      </c>
      <c r="B83" s="217" t="s">
        <v>241</v>
      </c>
      <c r="C83" s="74">
        <v>1110</v>
      </c>
      <c r="D83" s="119" t="s">
        <v>69</v>
      </c>
      <c r="E83" s="74" t="s">
        <v>147</v>
      </c>
      <c r="F83" s="74" t="s">
        <v>236</v>
      </c>
      <c r="G83" s="170">
        <v>-1000</v>
      </c>
    </row>
    <row r="84" spans="1:7" x14ac:dyDescent="0.25">
      <c r="A84" s="74">
        <v>36</v>
      </c>
      <c r="B84" s="217" t="s">
        <v>242</v>
      </c>
      <c r="C84" s="74">
        <v>7810</v>
      </c>
      <c r="D84" s="119" t="s">
        <v>431</v>
      </c>
      <c r="E84" s="74" t="s">
        <v>243</v>
      </c>
      <c r="F84" s="74" t="s">
        <v>244</v>
      </c>
      <c r="G84" s="170">
        <v>7000</v>
      </c>
    </row>
    <row r="85" spans="1:7" x14ac:dyDescent="0.25">
      <c r="A85" s="74">
        <v>36</v>
      </c>
      <c r="B85" s="217" t="s">
        <v>242</v>
      </c>
      <c r="C85" s="74">
        <v>1110</v>
      </c>
      <c r="D85" s="119" t="s">
        <v>69</v>
      </c>
      <c r="E85" s="74" t="s">
        <v>243</v>
      </c>
      <c r="F85" s="74" t="s">
        <v>244</v>
      </c>
      <c r="G85" s="170">
        <v>-7000</v>
      </c>
    </row>
    <row r="86" spans="1:7" x14ac:dyDescent="0.25">
      <c r="A86" s="74">
        <v>37</v>
      </c>
      <c r="B86" s="217" t="s">
        <v>245</v>
      </c>
      <c r="C86" s="74">
        <v>7810</v>
      </c>
      <c r="D86" s="119" t="s">
        <v>431</v>
      </c>
      <c r="E86" s="74" t="s">
        <v>246</v>
      </c>
      <c r="F86" s="74" t="s">
        <v>247</v>
      </c>
      <c r="G86" s="170">
        <v>5000</v>
      </c>
    </row>
    <row r="87" spans="1:7" x14ac:dyDescent="0.25">
      <c r="A87" s="74">
        <v>37</v>
      </c>
      <c r="B87" s="217" t="s">
        <v>245</v>
      </c>
      <c r="C87" s="74">
        <v>1110</v>
      </c>
      <c r="D87" s="119" t="s">
        <v>69</v>
      </c>
      <c r="E87" s="74" t="s">
        <v>246</v>
      </c>
      <c r="F87" s="74" t="s">
        <v>247</v>
      </c>
      <c r="G87" s="170">
        <v>-5000</v>
      </c>
    </row>
    <row r="88" spans="1:7" x14ac:dyDescent="0.25">
      <c r="A88" s="74">
        <v>38</v>
      </c>
      <c r="B88" s="217" t="s">
        <v>248</v>
      </c>
      <c r="C88" s="74">
        <v>7810</v>
      </c>
      <c r="D88" s="119" t="s">
        <v>431</v>
      </c>
      <c r="E88" s="74" t="s">
        <v>249</v>
      </c>
      <c r="F88" s="74" t="s">
        <v>250</v>
      </c>
      <c r="G88" s="170">
        <v>5000</v>
      </c>
    </row>
    <row r="89" spans="1:7" x14ac:dyDescent="0.25">
      <c r="A89" s="74">
        <v>38</v>
      </c>
      <c r="B89" s="217" t="s">
        <v>248</v>
      </c>
      <c r="C89" s="74">
        <v>1110</v>
      </c>
      <c r="D89" s="119" t="s">
        <v>69</v>
      </c>
      <c r="E89" s="74" t="s">
        <v>249</v>
      </c>
      <c r="F89" s="74" t="s">
        <v>250</v>
      </c>
      <c r="G89" s="170">
        <v>-5000</v>
      </c>
    </row>
    <row r="90" spans="1:7" x14ac:dyDescent="0.25">
      <c r="A90" s="74">
        <v>39</v>
      </c>
      <c r="B90" s="217" t="s">
        <v>251</v>
      </c>
      <c r="C90" s="74">
        <v>7810</v>
      </c>
      <c r="D90" s="119" t="s">
        <v>431</v>
      </c>
      <c r="E90" s="74" t="s">
        <v>252</v>
      </c>
      <c r="F90" s="74" t="s">
        <v>253</v>
      </c>
      <c r="G90" s="170">
        <v>100000</v>
      </c>
    </row>
    <row r="91" spans="1:7" x14ac:dyDescent="0.25">
      <c r="A91" s="74">
        <v>39</v>
      </c>
      <c r="B91" s="217" t="s">
        <v>251</v>
      </c>
      <c r="C91" s="74">
        <v>1110</v>
      </c>
      <c r="D91" s="119" t="s">
        <v>69</v>
      </c>
      <c r="E91" s="74" t="s">
        <v>252</v>
      </c>
      <c r="F91" s="74" t="s">
        <v>253</v>
      </c>
      <c r="G91" s="170">
        <v>-100000</v>
      </c>
    </row>
    <row r="92" spans="1:7" x14ac:dyDescent="0.25">
      <c r="A92" s="74">
        <v>40</v>
      </c>
      <c r="B92" s="217" t="s">
        <v>254</v>
      </c>
      <c r="C92" s="74">
        <v>7810</v>
      </c>
      <c r="D92" s="119" t="s">
        <v>431</v>
      </c>
      <c r="E92" s="74" t="s">
        <v>148</v>
      </c>
      <c r="F92" s="74" t="s">
        <v>255</v>
      </c>
      <c r="G92" s="170">
        <v>400000</v>
      </c>
    </row>
    <row r="93" spans="1:7" x14ac:dyDescent="0.25">
      <c r="A93" s="74">
        <v>40</v>
      </c>
      <c r="B93" s="217" t="s">
        <v>254</v>
      </c>
      <c r="C93" s="74">
        <v>1110</v>
      </c>
      <c r="D93" s="119" t="s">
        <v>69</v>
      </c>
      <c r="E93" s="74" t="s">
        <v>148</v>
      </c>
      <c r="F93" s="74" t="s">
        <v>255</v>
      </c>
      <c r="G93" s="170">
        <v>-400000</v>
      </c>
    </row>
    <row r="94" spans="1:7" x14ac:dyDescent="0.25">
      <c r="A94" s="74">
        <v>41</v>
      </c>
      <c r="B94" s="217" t="s">
        <v>254</v>
      </c>
      <c r="C94" s="74">
        <v>7810</v>
      </c>
      <c r="D94" s="119" t="s">
        <v>431</v>
      </c>
      <c r="E94" s="74" t="s">
        <v>163</v>
      </c>
      <c r="F94" s="74" t="s">
        <v>256</v>
      </c>
      <c r="G94" s="170">
        <v>150000</v>
      </c>
    </row>
    <row r="95" spans="1:7" x14ac:dyDescent="0.25">
      <c r="A95" s="74">
        <v>41</v>
      </c>
      <c r="B95" s="217" t="s">
        <v>254</v>
      </c>
      <c r="C95" s="74">
        <v>1110</v>
      </c>
      <c r="D95" s="119" t="s">
        <v>69</v>
      </c>
      <c r="E95" s="74" t="s">
        <v>163</v>
      </c>
      <c r="F95" s="74" t="s">
        <v>256</v>
      </c>
      <c r="G95" s="170">
        <v>-150000</v>
      </c>
    </row>
    <row r="96" spans="1:7" x14ac:dyDescent="0.25">
      <c r="A96" s="74">
        <v>42</v>
      </c>
      <c r="B96" s="217" t="s">
        <v>257</v>
      </c>
      <c r="C96" s="74">
        <v>7810</v>
      </c>
      <c r="D96" s="119" t="s">
        <v>431</v>
      </c>
      <c r="E96" s="74" t="s">
        <v>181</v>
      </c>
      <c r="F96" s="74" t="s">
        <v>258</v>
      </c>
      <c r="G96" s="170">
        <v>30000</v>
      </c>
    </row>
    <row r="97" spans="1:7" x14ac:dyDescent="0.25">
      <c r="A97" s="74">
        <v>42</v>
      </c>
      <c r="B97" s="217" t="s">
        <v>257</v>
      </c>
      <c r="C97" s="74">
        <v>1110</v>
      </c>
      <c r="D97" s="119" t="s">
        <v>69</v>
      </c>
      <c r="E97" s="74" t="s">
        <v>181</v>
      </c>
      <c r="F97" s="74" t="s">
        <v>258</v>
      </c>
      <c r="G97" s="170">
        <v>-30000</v>
      </c>
    </row>
    <row r="98" spans="1:7" x14ac:dyDescent="0.25">
      <c r="A98" s="74">
        <v>43</v>
      </c>
      <c r="B98" s="217" t="s">
        <v>259</v>
      </c>
      <c r="C98" s="74">
        <v>7810</v>
      </c>
      <c r="D98" s="119" t="s">
        <v>431</v>
      </c>
      <c r="E98" s="74" t="s">
        <v>260</v>
      </c>
      <c r="F98" s="74" t="s">
        <v>261</v>
      </c>
      <c r="G98" s="170">
        <v>10000</v>
      </c>
    </row>
    <row r="99" spans="1:7" x14ac:dyDescent="0.25">
      <c r="A99" s="74">
        <v>43</v>
      </c>
      <c r="B99" s="217" t="s">
        <v>259</v>
      </c>
      <c r="C99" s="74">
        <v>1110</v>
      </c>
      <c r="D99" s="119" t="s">
        <v>69</v>
      </c>
      <c r="E99" s="74" t="s">
        <v>260</v>
      </c>
      <c r="F99" s="74" t="s">
        <v>261</v>
      </c>
      <c r="G99" s="170">
        <v>-10000</v>
      </c>
    </row>
    <row r="100" spans="1:7" x14ac:dyDescent="0.25">
      <c r="A100" s="74">
        <v>44</v>
      </c>
      <c r="B100" s="217" t="s">
        <v>262</v>
      </c>
      <c r="C100" s="74">
        <v>7810</v>
      </c>
      <c r="D100" s="119" t="s">
        <v>431</v>
      </c>
      <c r="E100" s="74" t="s">
        <v>212</v>
      </c>
      <c r="F100" s="74" t="s">
        <v>263</v>
      </c>
      <c r="G100" s="170">
        <v>150000</v>
      </c>
    </row>
    <row r="101" spans="1:7" x14ac:dyDescent="0.25">
      <c r="A101" s="74">
        <v>44</v>
      </c>
      <c r="B101" s="217" t="s">
        <v>262</v>
      </c>
      <c r="C101" s="74">
        <v>1110</v>
      </c>
      <c r="D101" s="119" t="s">
        <v>69</v>
      </c>
      <c r="E101" s="74" t="s">
        <v>212</v>
      </c>
      <c r="F101" s="74" t="s">
        <v>263</v>
      </c>
      <c r="G101" s="170">
        <v>-150000</v>
      </c>
    </row>
    <row r="102" spans="1:7" x14ac:dyDescent="0.25">
      <c r="A102" s="74">
        <v>45</v>
      </c>
      <c r="B102" s="217" t="s">
        <v>262</v>
      </c>
      <c r="C102" s="74">
        <v>7810</v>
      </c>
      <c r="D102" s="119" t="s">
        <v>431</v>
      </c>
      <c r="E102" s="74" t="s">
        <v>147</v>
      </c>
      <c r="F102" s="74" t="s">
        <v>236</v>
      </c>
      <c r="G102" s="170">
        <v>1000</v>
      </c>
    </row>
    <row r="103" spans="1:7" x14ac:dyDescent="0.25">
      <c r="A103" s="74">
        <v>45</v>
      </c>
      <c r="B103" s="217" t="s">
        <v>262</v>
      </c>
      <c r="C103" s="74">
        <v>1110</v>
      </c>
      <c r="D103" s="119" t="s">
        <v>69</v>
      </c>
      <c r="E103" s="74" t="s">
        <v>147</v>
      </c>
      <c r="F103" s="74" t="s">
        <v>236</v>
      </c>
      <c r="G103" s="170">
        <v>-1000</v>
      </c>
    </row>
    <row r="104" spans="1:7" x14ac:dyDescent="0.25">
      <c r="A104" s="74">
        <v>46</v>
      </c>
      <c r="B104" s="217" t="s">
        <v>262</v>
      </c>
      <c r="C104" s="74">
        <v>7810</v>
      </c>
      <c r="D104" s="119" t="s">
        <v>431</v>
      </c>
      <c r="E104" s="74" t="s">
        <v>149</v>
      </c>
      <c r="F104" s="74" t="s">
        <v>264</v>
      </c>
      <c r="G104" s="170">
        <v>25000</v>
      </c>
    </row>
    <row r="105" spans="1:7" x14ac:dyDescent="0.25">
      <c r="A105" s="74">
        <v>46</v>
      </c>
      <c r="B105" s="217" t="s">
        <v>262</v>
      </c>
      <c r="C105" s="74">
        <v>1110</v>
      </c>
      <c r="D105" s="119" t="s">
        <v>69</v>
      </c>
      <c r="E105" s="74" t="s">
        <v>149</v>
      </c>
      <c r="F105" s="74" t="s">
        <v>264</v>
      </c>
      <c r="G105" s="170">
        <v>-25000</v>
      </c>
    </row>
    <row r="106" spans="1:7" x14ac:dyDescent="0.25">
      <c r="A106" s="74">
        <v>47</v>
      </c>
      <c r="B106" s="217" t="s">
        <v>265</v>
      </c>
      <c r="C106" s="74">
        <v>7810</v>
      </c>
      <c r="D106" s="119" t="s">
        <v>431</v>
      </c>
      <c r="E106" s="74" t="s">
        <v>182</v>
      </c>
      <c r="F106" s="74" t="s">
        <v>266</v>
      </c>
      <c r="G106" s="170">
        <v>100000</v>
      </c>
    </row>
    <row r="107" spans="1:7" x14ac:dyDescent="0.25">
      <c r="A107" s="74">
        <v>47</v>
      </c>
      <c r="B107" s="217" t="s">
        <v>265</v>
      </c>
      <c r="C107" s="74">
        <v>1110</v>
      </c>
      <c r="D107" s="119" t="s">
        <v>69</v>
      </c>
      <c r="E107" s="74" t="s">
        <v>182</v>
      </c>
      <c r="F107" s="74" t="s">
        <v>266</v>
      </c>
      <c r="G107" s="170">
        <v>-100000</v>
      </c>
    </row>
    <row r="108" spans="1:7" x14ac:dyDescent="0.25">
      <c r="A108" s="74">
        <v>48</v>
      </c>
      <c r="B108" s="217" t="s">
        <v>267</v>
      </c>
      <c r="C108" s="74">
        <v>7810</v>
      </c>
      <c r="D108" s="119" t="s">
        <v>431</v>
      </c>
      <c r="E108" s="74" t="s">
        <v>161</v>
      </c>
      <c r="F108" s="74" t="s">
        <v>217</v>
      </c>
      <c r="G108" s="170">
        <v>-2000000</v>
      </c>
    </row>
    <row r="109" spans="1:7" x14ac:dyDescent="0.25">
      <c r="A109" s="74">
        <v>48</v>
      </c>
      <c r="B109" s="217" t="s">
        <v>267</v>
      </c>
      <c r="C109" s="74">
        <v>2520</v>
      </c>
      <c r="D109" s="119" t="s">
        <v>73</v>
      </c>
      <c r="E109" s="74" t="s">
        <v>161</v>
      </c>
      <c r="F109" s="74" t="s">
        <v>217</v>
      </c>
      <c r="G109" s="170">
        <v>2000000</v>
      </c>
    </row>
    <row r="110" spans="1:7" x14ac:dyDescent="0.25">
      <c r="A110" s="74">
        <v>49</v>
      </c>
      <c r="B110" s="217" t="s">
        <v>268</v>
      </c>
      <c r="C110" s="74">
        <v>7810</v>
      </c>
      <c r="D110" s="119" t="s">
        <v>431</v>
      </c>
      <c r="E110" s="74" t="s">
        <v>269</v>
      </c>
      <c r="F110" s="74" t="s">
        <v>270</v>
      </c>
      <c r="G110" s="170">
        <v>2000000</v>
      </c>
    </row>
    <row r="111" spans="1:7" x14ac:dyDescent="0.25">
      <c r="A111" s="74">
        <v>49</v>
      </c>
      <c r="B111" s="217" t="s">
        <v>268</v>
      </c>
      <c r="C111" s="74">
        <v>1110</v>
      </c>
      <c r="D111" s="119" t="s">
        <v>69</v>
      </c>
      <c r="E111" s="74" t="s">
        <v>269</v>
      </c>
      <c r="F111" s="74" t="s">
        <v>270</v>
      </c>
      <c r="G111" s="170">
        <v>-2000000</v>
      </c>
    </row>
    <row r="112" spans="1:7" x14ac:dyDescent="0.25">
      <c r="A112" s="74">
        <v>50</v>
      </c>
      <c r="B112" s="217" t="s">
        <v>268</v>
      </c>
      <c r="C112" s="74">
        <v>7810</v>
      </c>
      <c r="D112" s="119" t="s">
        <v>431</v>
      </c>
      <c r="E112" s="74" t="s">
        <v>174</v>
      </c>
      <c r="F112" s="74" t="s">
        <v>271</v>
      </c>
      <c r="G112" s="170">
        <v>50000</v>
      </c>
    </row>
    <row r="113" spans="1:7" x14ac:dyDescent="0.25">
      <c r="A113" s="74">
        <v>50</v>
      </c>
      <c r="B113" s="217" t="s">
        <v>268</v>
      </c>
      <c r="C113" s="74">
        <v>1110</v>
      </c>
      <c r="D113" s="119" t="s">
        <v>69</v>
      </c>
      <c r="E113" s="74" t="s">
        <v>174</v>
      </c>
      <c r="F113" s="74" t="s">
        <v>271</v>
      </c>
      <c r="G113" s="170">
        <v>-50000</v>
      </c>
    </row>
    <row r="114" spans="1:7" x14ac:dyDescent="0.25">
      <c r="A114" s="74">
        <v>51</v>
      </c>
      <c r="B114" s="217" t="s">
        <v>268</v>
      </c>
      <c r="C114" s="74">
        <v>7810</v>
      </c>
      <c r="D114" s="119" t="s">
        <v>431</v>
      </c>
      <c r="E114" s="74" t="s">
        <v>175</v>
      </c>
      <c r="F114" s="74" t="s">
        <v>225</v>
      </c>
      <c r="G114" s="170">
        <v>-2000000</v>
      </c>
    </row>
    <row r="115" spans="1:7" x14ac:dyDescent="0.25">
      <c r="A115" s="74">
        <v>51</v>
      </c>
      <c r="B115" s="217" t="s">
        <v>268</v>
      </c>
      <c r="C115" s="74">
        <v>2520</v>
      </c>
      <c r="D115" s="119" t="s">
        <v>73</v>
      </c>
      <c r="E115" s="74" t="s">
        <v>175</v>
      </c>
      <c r="F115" s="74" t="s">
        <v>225</v>
      </c>
      <c r="G115" s="170">
        <v>2000000</v>
      </c>
    </row>
    <row r="116" spans="1:7" x14ac:dyDescent="0.25">
      <c r="A116" s="74">
        <v>52</v>
      </c>
      <c r="B116" s="217" t="s">
        <v>272</v>
      </c>
      <c r="C116" s="74">
        <v>7810</v>
      </c>
      <c r="D116" s="119" t="s">
        <v>431</v>
      </c>
      <c r="E116" s="74" t="s">
        <v>273</v>
      </c>
      <c r="F116" s="74" t="s">
        <v>274</v>
      </c>
      <c r="G116" s="170">
        <v>20000</v>
      </c>
    </row>
    <row r="117" spans="1:7" x14ac:dyDescent="0.25">
      <c r="A117" s="74">
        <v>52</v>
      </c>
      <c r="B117" s="217" t="s">
        <v>272</v>
      </c>
      <c r="C117" s="74">
        <v>1110</v>
      </c>
      <c r="D117" s="119" t="s">
        <v>69</v>
      </c>
      <c r="E117" s="74" t="s">
        <v>273</v>
      </c>
      <c r="F117" s="74" t="s">
        <v>274</v>
      </c>
      <c r="G117" s="170">
        <v>-20000</v>
      </c>
    </row>
    <row r="118" spans="1:7" x14ac:dyDescent="0.25">
      <c r="A118" s="74">
        <v>53</v>
      </c>
      <c r="B118" s="217" t="s">
        <v>272</v>
      </c>
      <c r="C118" s="74">
        <v>7810</v>
      </c>
      <c r="D118" s="119" t="s">
        <v>431</v>
      </c>
      <c r="E118" s="74" t="s">
        <v>275</v>
      </c>
      <c r="F118" s="74" t="s">
        <v>276</v>
      </c>
      <c r="G118" s="170">
        <v>100000</v>
      </c>
    </row>
    <row r="119" spans="1:7" x14ac:dyDescent="0.25">
      <c r="A119" s="74">
        <v>53</v>
      </c>
      <c r="B119" s="217" t="s">
        <v>272</v>
      </c>
      <c r="C119" s="74">
        <v>1110</v>
      </c>
      <c r="D119" s="119" t="s">
        <v>69</v>
      </c>
      <c r="E119" s="74" t="s">
        <v>275</v>
      </c>
      <c r="F119" s="74" t="s">
        <v>276</v>
      </c>
      <c r="G119" s="170">
        <v>-100000</v>
      </c>
    </row>
    <row r="120" spans="1:7" x14ac:dyDescent="0.25">
      <c r="A120" s="74">
        <v>54</v>
      </c>
      <c r="B120" s="217" t="s">
        <v>277</v>
      </c>
      <c r="C120" s="74">
        <v>7810</v>
      </c>
      <c r="D120" s="119" t="s">
        <v>431</v>
      </c>
      <c r="E120" s="74" t="s">
        <v>164</v>
      </c>
      <c r="F120" s="74" t="s">
        <v>278</v>
      </c>
      <c r="G120" s="170">
        <v>50000</v>
      </c>
    </row>
    <row r="121" spans="1:7" x14ac:dyDescent="0.25">
      <c r="A121" s="74">
        <v>54</v>
      </c>
      <c r="B121" s="217" t="s">
        <v>277</v>
      </c>
      <c r="C121" s="74">
        <v>1110</v>
      </c>
      <c r="D121" s="119" t="s">
        <v>69</v>
      </c>
      <c r="E121" s="74" t="s">
        <v>164</v>
      </c>
      <c r="F121" s="74" t="s">
        <v>278</v>
      </c>
      <c r="G121" s="170">
        <v>-50000</v>
      </c>
    </row>
    <row r="122" spans="1:7" x14ac:dyDescent="0.25">
      <c r="A122" s="74">
        <v>55</v>
      </c>
      <c r="B122" s="217" t="s">
        <v>277</v>
      </c>
      <c r="C122" s="74">
        <v>7810</v>
      </c>
      <c r="D122" s="119" t="s">
        <v>431</v>
      </c>
      <c r="E122" s="74" t="s">
        <v>279</v>
      </c>
      <c r="F122" s="74" t="s">
        <v>280</v>
      </c>
      <c r="G122" s="170">
        <v>-10110</v>
      </c>
    </row>
    <row r="123" spans="1:7" x14ac:dyDescent="0.25">
      <c r="A123" s="74">
        <v>55</v>
      </c>
      <c r="B123" s="217" t="s">
        <v>277</v>
      </c>
      <c r="C123" s="74">
        <v>4540</v>
      </c>
      <c r="D123" s="119" t="s">
        <v>126</v>
      </c>
      <c r="E123" s="74" t="s">
        <v>279</v>
      </c>
      <c r="F123" s="74" t="s">
        <v>280</v>
      </c>
      <c r="G123" s="170">
        <v>10110</v>
      </c>
    </row>
    <row r="124" spans="1:7" x14ac:dyDescent="0.25">
      <c r="A124" s="74">
        <v>56</v>
      </c>
      <c r="B124" s="217" t="s">
        <v>277</v>
      </c>
      <c r="C124" s="74">
        <v>7810</v>
      </c>
      <c r="D124" s="119" t="s">
        <v>431</v>
      </c>
      <c r="E124" s="74" t="s">
        <v>279</v>
      </c>
      <c r="F124" s="74" t="s">
        <v>281</v>
      </c>
      <c r="G124" s="170">
        <v>-119</v>
      </c>
    </row>
    <row r="125" spans="1:7" x14ac:dyDescent="0.25">
      <c r="A125" s="74">
        <v>56</v>
      </c>
      <c r="B125" s="217" t="s">
        <v>277</v>
      </c>
      <c r="C125" s="74">
        <v>4540</v>
      </c>
      <c r="D125" s="119" t="s">
        <v>126</v>
      </c>
      <c r="E125" s="74" t="s">
        <v>279</v>
      </c>
      <c r="F125" s="74" t="s">
        <v>281</v>
      </c>
      <c r="G125" s="170">
        <v>119</v>
      </c>
    </row>
    <row r="126" spans="1:7" x14ac:dyDescent="0.25">
      <c r="A126" s="74">
        <v>57</v>
      </c>
      <c r="B126" s="217" t="s">
        <v>277</v>
      </c>
      <c r="C126" s="74">
        <v>7810</v>
      </c>
      <c r="D126" s="119" t="s">
        <v>431</v>
      </c>
      <c r="E126" s="74" t="s">
        <v>178</v>
      </c>
      <c r="F126" s="74" t="s">
        <v>282</v>
      </c>
      <c r="G126" s="170">
        <v>-6942</v>
      </c>
    </row>
    <row r="127" spans="1:7" x14ac:dyDescent="0.25">
      <c r="A127" s="74">
        <v>57</v>
      </c>
      <c r="B127" s="217" t="s">
        <v>277</v>
      </c>
      <c r="C127" s="74">
        <v>4460</v>
      </c>
      <c r="D127" s="119" t="s">
        <v>435</v>
      </c>
      <c r="E127" s="74" t="s">
        <v>178</v>
      </c>
      <c r="F127" s="74" t="s">
        <v>282</v>
      </c>
      <c r="G127" s="170">
        <v>6942</v>
      </c>
    </row>
    <row r="128" spans="1:7" x14ac:dyDescent="0.25">
      <c r="A128" s="74">
        <v>58</v>
      </c>
      <c r="B128" s="217" t="s">
        <v>283</v>
      </c>
      <c r="C128" s="74">
        <v>7810</v>
      </c>
      <c r="D128" s="119" t="s">
        <v>431</v>
      </c>
      <c r="E128" s="74" t="s">
        <v>284</v>
      </c>
      <c r="F128" s="74" t="s">
        <v>285</v>
      </c>
      <c r="G128" s="170">
        <v>100000</v>
      </c>
    </row>
    <row r="129" spans="1:7" x14ac:dyDescent="0.25">
      <c r="A129" s="74">
        <v>58</v>
      </c>
      <c r="B129" s="217" t="s">
        <v>283</v>
      </c>
      <c r="C129" s="74">
        <v>1110</v>
      </c>
      <c r="D129" s="119" t="s">
        <v>69</v>
      </c>
      <c r="E129" s="74" t="s">
        <v>284</v>
      </c>
      <c r="F129" s="74" t="s">
        <v>285</v>
      </c>
      <c r="G129" s="170">
        <v>-100000</v>
      </c>
    </row>
    <row r="130" spans="1:7" x14ac:dyDescent="0.25">
      <c r="A130" s="74">
        <v>59</v>
      </c>
      <c r="B130" s="217" t="s">
        <v>283</v>
      </c>
      <c r="C130" s="74">
        <v>7810</v>
      </c>
      <c r="D130" s="119" t="s">
        <v>431</v>
      </c>
      <c r="E130" s="74" t="s">
        <v>172</v>
      </c>
      <c r="F130" s="74" t="s">
        <v>286</v>
      </c>
      <c r="G130" s="170">
        <v>500000</v>
      </c>
    </row>
    <row r="131" spans="1:7" x14ac:dyDescent="0.25">
      <c r="A131" s="74">
        <v>59</v>
      </c>
      <c r="B131" s="217" t="s">
        <v>283</v>
      </c>
      <c r="C131" s="74">
        <v>1110</v>
      </c>
      <c r="D131" s="119" t="s">
        <v>69</v>
      </c>
      <c r="E131" s="74" t="s">
        <v>172</v>
      </c>
      <c r="F131" s="74" t="s">
        <v>286</v>
      </c>
      <c r="G131" s="170">
        <v>-500000</v>
      </c>
    </row>
    <row r="132" spans="1:7" x14ac:dyDescent="0.25">
      <c r="A132" s="74">
        <v>60</v>
      </c>
      <c r="B132" s="217" t="s">
        <v>287</v>
      </c>
      <c r="C132" s="74">
        <v>7810</v>
      </c>
      <c r="D132" s="119" t="s">
        <v>431</v>
      </c>
      <c r="E132" s="74" t="s">
        <v>173</v>
      </c>
      <c r="F132" s="74" t="s">
        <v>288</v>
      </c>
      <c r="G132" s="170">
        <v>10000</v>
      </c>
    </row>
    <row r="133" spans="1:7" x14ac:dyDescent="0.25">
      <c r="A133" s="74">
        <v>60</v>
      </c>
      <c r="B133" s="217" t="s">
        <v>287</v>
      </c>
      <c r="C133" s="74">
        <v>1110</v>
      </c>
      <c r="D133" s="119" t="s">
        <v>69</v>
      </c>
      <c r="E133" s="74" t="s">
        <v>173</v>
      </c>
      <c r="F133" s="74" t="s">
        <v>288</v>
      </c>
      <c r="G133" s="170">
        <v>-10000</v>
      </c>
    </row>
    <row r="134" spans="1:7" x14ac:dyDescent="0.25">
      <c r="A134" s="74">
        <v>61</v>
      </c>
      <c r="B134" s="217" t="s">
        <v>287</v>
      </c>
      <c r="C134" s="74">
        <v>7810</v>
      </c>
      <c r="D134" s="119" t="s">
        <v>431</v>
      </c>
      <c r="E134" s="74" t="s">
        <v>289</v>
      </c>
      <c r="F134" s="74" t="s">
        <v>290</v>
      </c>
      <c r="G134" s="170">
        <v>10000</v>
      </c>
    </row>
    <row r="135" spans="1:7" x14ac:dyDescent="0.25">
      <c r="A135" s="74">
        <v>61</v>
      </c>
      <c r="B135" s="217" t="s">
        <v>287</v>
      </c>
      <c r="C135" s="74">
        <v>1110</v>
      </c>
      <c r="D135" s="119" t="s">
        <v>69</v>
      </c>
      <c r="E135" s="74" t="s">
        <v>289</v>
      </c>
      <c r="F135" s="74" t="s">
        <v>290</v>
      </c>
      <c r="G135" s="170">
        <v>-10000</v>
      </c>
    </row>
    <row r="136" spans="1:7" x14ac:dyDescent="0.25">
      <c r="A136" s="74">
        <v>62</v>
      </c>
      <c r="B136" s="217" t="s">
        <v>287</v>
      </c>
      <c r="C136" s="74">
        <v>7810</v>
      </c>
      <c r="D136" s="119" t="s">
        <v>431</v>
      </c>
      <c r="E136" s="74" t="s">
        <v>291</v>
      </c>
      <c r="F136" s="74" t="s">
        <v>292</v>
      </c>
      <c r="G136" s="170">
        <v>-5000</v>
      </c>
    </row>
    <row r="137" spans="1:7" x14ac:dyDescent="0.25">
      <c r="A137" s="74">
        <v>62</v>
      </c>
      <c r="B137" s="217" t="s">
        <v>287</v>
      </c>
      <c r="C137" s="74">
        <v>4540</v>
      </c>
      <c r="D137" s="119" t="s">
        <v>126</v>
      </c>
      <c r="E137" s="74" t="s">
        <v>291</v>
      </c>
      <c r="F137" s="74" t="s">
        <v>292</v>
      </c>
      <c r="G137" s="170">
        <v>5000</v>
      </c>
    </row>
    <row r="138" spans="1:7" x14ac:dyDescent="0.25">
      <c r="A138" s="74">
        <v>63</v>
      </c>
      <c r="B138" s="217" t="s">
        <v>293</v>
      </c>
      <c r="C138" s="74">
        <v>7810</v>
      </c>
      <c r="D138" s="119" t="s">
        <v>431</v>
      </c>
      <c r="E138" s="74" t="s">
        <v>294</v>
      </c>
      <c r="F138" s="74" t="s">
        <v>295</v>
      </c>
      <c r="G138" s="170">
        <v>20000</v>
      </c>
    </row>
    <row r="139" spans="1:7" x14ac:dyDescent="0.25">
      <c r="A139" s="74">
        <v>63</v>
      </c>
      <c r="B139" s="217" t="s">
        <v>293</v>
      </c>
      <c r="C139" s="74">
        <v>1110</v>
      </c>
      <c r="D139" s="119" t="s">
        <v>69</v>
      </c>
      <c r="E139" s="74" t="s">
        <v>294</v>
      </c>
      <c r="F139" s="74" t="s">
        <v>295</v>
      </c>
      <c r="G139" s="170">
        <v>-20000</v>
      </c>
    </row>
    <row r="140" spans="1:7" x14ac:dyDescent="0.25">
      <c r="A140" s="74">
        <v>64</v>
      </c>
      <c r="B140" s="217" t="s">
        <v>296</v>
      </c>
      <c r="C140" s="74">
        <v>7810</v>
      </c>
      <c r="D140" s="119" t="s">
        <v>431</v>
      </c>
      <c r="E140" s="74" t="s">
        <v>297</v>
      </c>
      <c r="F140" s="74" t="s">
        <v>298</v>
      </c>
      <c r="G140" s="170">
        <v>50000</v>
      </c>
    </row>
    <row r="141" spans="1:7" x14ac:dyDescent="0.25">
      <c r="A141" s="74">
        <v>64</v>
      </c>
      <c r="B141" s="217" t="s">
        <v>296</v>
      </c>
      <c r="C141" s="74">
        <v>1110</v>
      </c>
      <c r="D141" s="119" t="s">
        <v>69</v>
      </c>
      <c r="E141" s="74" t="s">
        <v>297</v>
      </c>
      <c r="F141" s="74" t="s">
        <v>298</v>
      </c>
      <c r="G141" s="170">
        <v>-50000</v>
      </c>
    </row>
    <row r="142" spans="1:7" x14ac:dyDescent="0.25">
      <c r="A142" s="74">
        <v>65</v>
      </c>
      <c r="B142" s="217" t="s">
        <v>299</v>
      </c>
      <c r="C142" s="74">
        <v>7810</v>
      </c>
      <c r="D142" s="119" t="s">
        <v>431</v>
      </c>
      <c r="E142" s="74" t="s">
        <v>300</v>
      </c>
      <c r="F142" s="74" t="s">
        <v>301</v>
      </c>
      <c r="G142" s="170">
        <v>2000</v>
      </c>
    </row>
    <row r="143" spans="1:7" x14ac:dyDescent="0.25">
      <c r="A143" s="74">
        <v>65</v>
      </c>
      <c r="B143" s="217" t="s">
        <v>299</v>
      </c>
      <c r="C143" s="74">
        <v>1110</v>
      </c>
      <c r="D143" s="119" t="s">
        <v>69</v>
      </c>
      <c r="E143" s="74" t="s">
        <v>300</v>
      </c>
      <c r="F143" s="74" t="s">
        <v>301</v>
      </c>
      <c r="G143" s="170">
        <v>-2000</v>
      </c>
    </row>
    <row r="144" spans="1:7" x14ac:dyDescent="0.25">
      <c r="A144" s="74">
        <v>66</v>
      </c>
      <c r="B144" s="217" t="s">
        <v>299</v>
      </c>
      <c r="C144" s="74">
        <v>7810</v>
      </c>
      <c r="D144" s="119" t="s">
        <v>431</v>
      </c>
      <c r="E144" s="74" t="s">
        <v>165</v>
      </c>
      <c r="F144" s="74" t="s">
        <v>302</v>
      </c>
      <c r="G144" s="170">
        <v>600000</v>
      </c>
    </row>
    <row r="145" spans="1:7" x14ac:dyDescent="0.25">
      <c r="A145" s="74">
        <v>66</v>
      </c>
      <c r="B145" s="217" t="s">
        <v>299</v>
      </c>
      <c r="C145" s="74">
        <v>1110</v>
      </c>
      <c r="D145" s="119" t="s">
        <v>69</v>
      </c>
      <c r="E145" s="74" t="s">
        <v>165</v>
      </c>
      <c r="F145" s="74" t="s">
        <v>302</v>
      </c>
      <c r="G145" s="170">
        <v>-600000</v>
      </c>
    </row>
    <row r="146" spans="1:7" x14ac:dyDescent="0.25">
      <c r="A146" s="74">
        <v>67</v>
      </c>
      <c r="B146" s="217" t="s">
        <v>303</v>
      </c>
      <c r="C146" s="74">
        <v>7810</v>
      </c>
      <c r="D146" s="119" t="s">
        <v>431</v>
      </c>
      <c r="E146" s="74" t="s">
        <v>144</v>
      </c>
      <c r="F146" s="74" t="s">
        <v>304</v>
      </c>
      <c r="G146" s="170">
        <v>200000</v>
      </c>
    </row>
    <row r="147" spans="1:7" x14ac:dyDescent="0.25">
      <c r="A147" s="74">
        <v>67</v>
      </c>
      <c r="B147" s="217" t="s">
        <v>303</v>
      </c>
      <c r="C147" s="74">
        <v>1110</v>
      </c>
      <c r="D147" s="119" t="s">
        <v>69</v>
      </c>
      <c r="E147" s="74" t="s">
        <v>144</v>
      </c>
      <c r="F147" s="74" t="s">
        <v>304</v>
      </c>
      <c r="G147" s="170">
        <v>-200000</v>
      </c>
    </row>
    <row r="148" spans="1:7" x14ac:dyDescent="0.25">
      <c r="A148" s="74">
        <v>68</v>
      </c>
      <c r="B148" s="217" t="s">
        <v>303</v>
      </c>
      <c r="C148" s="74">
        <v>7810</v>
      </c>
      <c r="D148" s="119" t="s">
        <v>431</v>
      </c>
      <c r="E148" s="74" t="s">
        <v>131</v>
      </c>
      <c r="F148" s="74" t="s">
        <v>305</v>
      </c>
      <c r="G148" s="170">
        <v>-921465</v>
      </c>
    </row>
    <row r="149" spans="1:7" x14ac:dyDescent="0.25">
      <c r="A149" s="74">
        <v>68</v>
      </c>
      <c r="B149" s="217" t="s">
        <v>303</v>
      </c>
      <c r="C149" s="74">
        <v>2530</v>
      </c>
      <c r="D149" s="119" t="s">
        <v>75</v>
      </c>
      <c r="E149" s="74" t="s">
        <v>131</v>
      </c>
      <c r="F149" s="74" t="s">
        <v>305</v>
      </c>
      <c r="G149" s="170">
        <v>921465</v>
      </c>
    </row>
    <row r="150" spans="1:7" x14ac:dyDescent="0.25">
      <c r="A150" s="74">
        <v>69</v>
      </c>
      <c r="B150" s="217" t="s">
        <v>306</v>
      </c>
      <c r="C150" s="74">
        <v>7810</v>
      </c>
      <c r="D150" s="119" t="s">
        <v>431</v>
      </c>
      <c r="E150" s="74" t="s">
        <v>177</v>
      </c>
      <c r="F150" s="74" t="s">
        <v>307</v>
      </c>
      <c r="G150" s="170">
        <v>5567</v>
      </c>
    </row>
    <row r="151" spans="1:7" x14ac:dyDescent="0.25">
      <c r="A151" s="74">
        <v>69</v>
      </c>
      <c r="B151" s="217" t="s">
        <v>306</v>
      </c>
      <c r="C151" s="74">
        <v>6110</v>
      </c>
      <c r="D151" s="119" t="s">
        <v>60</v>
      </c>
      <c r="E151" s="74" t="s">
        <v>177</v>
      </c>
      <c r="F151" s="74" t="s">
        <v>307</v>
      </c>
      <c r="G151" s="170">
        <v>-5567</v>
      </c>
    </row>
    <row r="152" spans="1:7" x14ac:dyDescent="0.25">
      <c r="A152" s="74">
        <v>70</v>
      </c>
      <c r="B152" s="217" t="s">
        <v>306</v>
      </c>
      <c r="C152" s="74">
        <v>7810</v>
      </c>
      <c r="D152" s="119" t="s">
        <v>431</v>
      </c>
      <c r="E152" s="74" t="s">
        <v>62</v>
      </c>
      <c r="F152" s="74" t="s">
        <v>308</v>
      </c>
      <c r="G152" s="170">
        <v>-3000000</v>
      </c>
    </row>
    <row r="153" spans="1:7" x14ac:dyDescent="0.25">
      <c r="A153" s="74">
        <v>70</v>
      </c>
      <c r="B153" s="217" t="s">
        <v>306</v>
      </c>
      <c r="C153" s="74">
        <v>7815</v>
      </c>
      <c r="D153" s="119" t="s">
        <v>431</v>
      </c>
      <c r="E153" s="74" t="s">
        <v>62</v>
      </c>
      <c r="F153" s="74" t="s">
        <v>308</v>
      </c>
      <c r="G153" s="170">
        <v>3000000</v>
      </c>
    </row>
    <row r="154" spans="1:7" x14ac:dyDescent="0.25">
      <c r="A154" s="74">
        <v>71</v>
      </c>
      <c r="B154" s="217" t="s">
        <v>306</v>
      </c>
      <c r="C154" s="74">
        <v>7810</v>
      </c>
      <c r="D154" s="119" t="s">
        <v>432</v>
      </c>
      <c r="E154" s="74" t="s">
        <v>151</v>
      </c>
      <c r="F154" s="74" t="s">
        <v>309</v>
      </c>
      <c r="G154" s="170">
        <v>-14954</v>
      </c>
    </row>
    <row r="155" spans="1:7" x14ac:dyDescent="0.25">
      <c r="A155" s="74">
        <v>71</v>
      </c>
      <c r="B155" s="217" t="s">
        <v>306</v>
      </c>
      <c r="C155" s="74">
        <v>4460</v>
      </c>
      <c r="D155" s="119" t="s">
        <v>435</v>
      </c>
      <c r="E155" s="74" t="s">
        <v>151</v>
      </c>
      <c r="F155" s="74" t="s">
        <v>309</v>
      </c>
      <c r="G155" s="170">
        <v>14954</v>
      </c>
    </row>
    <row r="156" spans="1:7" x14ac:dyDescent="0.25">
      <c r="A156" s="74">
        <v>72</v>
      </c>
      <c r="B156" s="217" t="s">
        <v>306</v>
      </c>
      <c r="C156" s="74">
        <v>7810</v>
      </c>
      <c r="D156" s="119" t="s">
        <v>431</v>
      </c>
      <c r="E156" s="74" t="s">
        <v>176</v>
      </c>
      <c r="F156" s="74" t="s">
        <v>310</v>
      </c>
      <c r="G156" s="170">
        <v>-1225</v>
      </c>
    </row>
    <row r="157" spans="1:7" x14ac:dyDescent="0.25">
      <c r="A157" s="74">
        <v>72</v>
      </c>
      <c r="B157" s="217" t="s">
        <v>306</v>
      </c>
      <c r="C157" s="74">
        <v>6220</v>
      </c>
      <c r="D157" s="119" t="s">
        <v>451</v>
      </c>
      <c r="E157" s="74" t="s">
        <v>176</v>
      </c>
      <c r="F157" s="74" t="s">
        <v>310</v>
      </c>
      <c r="G157" s="170">
        <v>1225</v>
      </c>
    </row>
    <row r="158" spans="1:7" x14ac:dyDescent="0.25">
      <c r="A158" s="74">
        <v>73</v>
      </c>
      <c r="B158" s="217" t="s">
        <v>311</v>
      </c>
      <c r="C158" s="74">
        <v>7830</v>
      </c>
      <c r="D158" s="119" t="s">
        <v>433</v>
      </c>
      <c r="E158" s="74" t="s">
        <v>150</v>
      </c>
      <c r="F158" s="74" t="s">
        <v>312</v>
      </c>
      <c r="G158" s="170">
        <v>2281</v>
      </c>
    </row>
    <row r="159" spans="1:7" x14ac:dyDescent="0.25">
      <c r="A159" s="74">
        <v>73</v>
      </c>
      <c r="B159" s="217" t="s">
        <v>311</v>
      </c>
      <c r="C159" s="218">
        <v>6110</v>
      </c>
      <c r="D159" s="119" t="s">
        <v>60</v>
      </c>
      <c r="E159" s="74" t="s">
        <v>150</v>
      </c>
      <c r="F159" s="74" t="s">
        <v>312</v>
      </c>
      <c r="G159" s="170">
        <v>-2281</v>
      </c>
    </row>
    <row r="160" spans="1:7" x14ac:dyDescent="0.25">
      <c r="A160" s="74">
        <v>74</v>
      </c>
      <c r="B160" s="217" t="s">
        <v>311</v>
      </c>
      <c r="C160" s="74">
        <v>7830</v>
      </c>
      <c r="D160" s="119" t="s">
        <v>433</v>
      </c>
      <c r="E160" s="74" t="s">
        <v>313</v>
      </c>
      <c r="F160" s="74" t="s">
        <v>314</v>
      </c>
      <c r="G160" s="170">
        <v>-501</v>
      </c>
    </row>
    <row r="161" spans="1:7" x14ac:dyDescent="0.25">
      <c r="A161" s="74">
        <v>74</v>
      </c>
      <c r="B161" s="217" t="s">
        <v>311</v>
      </c>
      <c r="C161" s="74">
        <v>6220</v>
      </c>
      <c r="D161" s="119" t="s">
        <v>451</v>
      </c>
      <c r="E161" s="74" t="s">
        <v>313</v>
      </c>
      <c r="F161" s="74" t="s">
        <v>314</v>
      </c>
      <c r="G161" s="170">
        <v>501</v>
      </c>
    </row>
    <row r="162" spans="1:7" x14ac:dyDescent="0.25">
      <c r="A162" s="74">
        <v>75</v>
      </c>
      <c r="B162" s="217" t="s">
        <v>315</v>
      </c>
      <c r="C162" s="74">
        <v>7830</v>
      </c>
      <c r="D162" s="119" t="s">
        <v>433</v>
      </c>
      <c r="E162" s="74" t="s">
        <v>150</v>
      </c>
      <c r="F162" s="74" t="s">
        <v>312</v>
      </c>
      <c r="G162" s="170">
        <v>2284</v>
      </c>
    </row>
    <row r="163" spans="1:7" x14ac:dyDescent="0.25">
      <c r="A163" s="74">
        <v>75</v>
      </c>
      <c r="B163" s="217" t="s">
        <v>315</v>
      </c>
      <c r="C163" s="218">
        <v>6110</v>
      </c>
      <c r="D163" s="119" t="s">
        <v>60</v>
      </c>
      <c r="E163" s="74" t="s">
        <v>150</v>
      </c>
      <c r="F163" s="74" t="s">
        <v>312</v>
      </c>
      <c r="G163" s="170">
        <v>-2284</v>
      </c>
    </row>
    <row r="164" spans="1:7" x14ac:dyDescent="0.25">
      <c r="A164" s="74">
        <v>76</v>
      </c>
      <c r="B164" s="217" t="s">
        <v>315</v>
      </c>
      <c r="C164" s="74">
        <v>7830</v>
      </c>
      <c r="D164" s="119" t="s">
        <v>433</v>
      </c>
      <c r="E164" s="74" t="s">
        <v>313</v>
      </c>
      <c r="F164" s="74" t="s">
        <v>314</v>
      </c>
      <c r="G164" s="170">
        <v>-502</v>
      </c>
    </row>
    <row r="165" spans="1:7" x14ac:dyDescent="0.25">
      <c r="A165" s="74">
        <v>76</v>
      </c>
      <c r="B165" s="217" t="s">
        <v>315</v>
      </c>
      <c r="C165" s="74">
        <v>6220</v>
      </c>
      <c r="D165" s="119" t="s">
        <v>451</v>
      </c>
      <c r="E165" s="74" t="s">
        <v>313</v>
      </c>
      <c r="F165" s="74" t="s">
        <v>314</v>
      </c>
      <c r="G165" s="170">
        <v>502</v>
      </c>
    </row>
    <row r="166" spans="1:7" x14ac:dyDescent="0.25">
      <c r="A166" s="74">
        <v>77</v>
      </c>
      <c r="B166" s="217" t="s">
        <v>316</v>
      </c>
      <c r="C166" s="74">
        <v>7830</v>
      </c>
      <c r="D166" s="119" t="s">
        <v>433</v>
      </c>
      <c r="E166" s="74" t="s">
        <v>222</v>
      </c>
      <c r="F166" s="74" t="s">
        <v>317</v>
      </c>
      <c r="G166" s="170">
        <v>-1000000</v>
      </c>
    </row>
    <row r="167" spans="1:7" x14ac:dyDescent="0.25">
      <c r="A167" s="74">
        <v>77</v>
      </c>
      <c r="B167" s="217" t="s">
        <v>316</v>
      </c>
      <c r="C167" s="6">
        <v>4590</v>
      </c>
      <c r="D167" s="119" t="s">
        <v>89</v>
      </c>
      <c r="E167" s="74" t="s">
        <v>222</v>
      </c>
      <c r="F167" s="74" t="s">
        <v>317</v>
      </c>
      <c r="G167" s="170">
        <v>1000000</v>
      </c>
    </row>
    <row r="168" spans="1:7" x14ac:dyDescent="0.25">
      <c r="A168" s="74">
        <v>78</v>
      </c>
      <c r="B168" s="217" t="s">
        <v>318</v>
      </c>
      <c r="C168" s="74">
        <v>7830</v>
      </c>
      <c r="D168" s="119" t="s">
        <v>433</v>
      </c>
      <c r="E168" s="74" t="s">
        <v>150</v>
      </c>
      <c r="F168" s="74" t="s">
        <v>312</v>
      </c>
      <c r="G168" s="170">
        <v>1647</v>
      </c>
    </row>
    <row r="169" spans="1:7" x14ac:dyDescent="0.25">
      <c r="A169" s="74">
        <v>78</v>
      </c>
      <c r="B169" s="217" t="s">
        <v>318</v>
      </c>
      <c r="C169" s="218">
        <v>6110</v>
      </c>
      <c r="D169" s="119" t="s">
        <v>60</v>
      </c>
      <c r="E169" s="74" t="s">
        <v>150</v>
      </c>
      <c r="F169" s="74" t="s">
        <v>312</v>
      </c>
      <c r="G169" s="170">
        <v>-1647</v>
      </c>
    </row>
    <row r="170" spans="1:7" x14ac:dyDescent="0.25">
      <c r="A170" s="74">
        <v>79</v>
      </c>
      <c r="B170" s="217" t="s">
        <v>318</v>
      </c>
      <c r="C170" s="74">
        <v>7830</v>
      </c>
      <c r="D170" s="119" t="s">
        <v>433</v>
      </c>
      <c r="E170" s="74" t="s">
        <v>313</v>
      </c>
      <c r="F170" s="74" t="s">
        <v>314</v>
      </c>
      <c r="G170" s="170">
        <v>-362</v>
      </c>
    </row>
    <row r="171" spans="1:7" x14ac:dyDescent="0.25">
      <c r="A171" s="74">
        <v>79</v>
      </c>
      <c r="B171" s="217" t="s">
        <v>318</v>
      </c>
      <c r="C171" s="74">
        <v>6220</v>
      </c>
      <c r="D171" s="119" t="s">
        <v>451</v>
      </c>
      <c r="E171" s="74" t="s">
        <v>313</v>
      </c>
      <c r="F171" s="74" t="s">
        <v>314</v>
      </c>
      <c r="G171" s="170">
        <v>362</v>
      </c>
    </row>
    <row r="172" spans="1:7" x14ac:dyDescent="0.25">
      <c r="A172" s="74">
        <v>80</v>
      </c>
      <c r="B172" s="217" t="s">
        <v>319</v>
      </c>
      <c r="C172" s="74">
        <v>7830</v>
      </c>
      <c r="D172" s="119" t="s">
        <v>433</v>
      </c>
      <c r="E172" s="74" t="s">
        <v>150</v>
      </c>
      <c r="F172" s="74" t="s">
        <v>312</v>
      </c>
      <c r="G172" s="170">
        <v>367</v>
      </c>
    </row>
    <row r="173" spans="1:7" x14ac:dyDescent="0.25">
      <c r="A173" s="74">
        <v>80</v>
      </c>
      <c r="B173" s="217" t="s">
        <v>319</v>
      </c>
      <c r="C173" s="218">
        <v>6110</v>
      </c>
      <c r="D173" s="119" t="s">
        <v>60</v>
      </c>
      <c r="E173" s="74" t="s">
        <v>150</v>
      </c>
      <c r="F173" s="74" t="s">
        <v>312</v>
      </c>
      <c r="G173" s="170">
        <v>-367</v>
      </c>
    </row>
    <row r="174" spans="1:7" x14ac:dyDescent="0.25">
      <c r="A174" s="74">
        <v>81</v>
      </c>
      <c r="B174" s="217" t="s">
        <v>319</v>
      </c>
      <c r="C174" s="74">
        <v>7830</v>
      </c>
      <c r="D174" s="119" t="s">
        <v>433</v>
      </c>
      <c r="E174" s="74" t="s">
        <v>313</v>
      </c>
      <c r="F174" s="74" t="s">
        <v>314</v>
      </c>
      <c r="G174" s="170">
        <v>-80</v>
      </c>
    </row>
    <row r="175" spans="1:7" x14ac:dyDescent="0.25">
      <c r="A175" s="74">
        <v>81</v>
      </c>
      <c r="B175" s="217" t="s">
        <v>319</v>
      </c>
      <c r="C175" s="74">
        <v>6220</v>
      </c>
      <c r="D175" s="119" t="s">
        <v>451</v>
      </c>
      <c r="E175" s="74" t="s">
        <v>313</v>
      </c>
      <c r="F175" s="74" t="s">
        <v>314</v>
      </c>
      <c r="G175" s="170">
        <v>80</v>
      </c>
    </row>
    <row r="176" spans="1:7" x14ac:dyDescent="0.25">
      <c r="A176" s="74">
        <v>82</v>
      </c>
      <c r="B176" s="217" t="s">
        <v>320</v>
      </c>
      <c r="C176" s="74">
        <v>7830</v>
      </c>
      <c r="D176" s="119" t="s">
        <v>433</v>
      </c>
      <c r="E176" s="74" t="s">
        <v>150</v>
      </c>
      <c r="F176" s="74" t="s">
        <v>312</v>
      </c>
      <c r="G176" s="170">
        <v>367</v>
      </c>
    </row>
    <row r="177" spans="1:7" x14ac:dyDescent="0.25">
      <c r="A177" s="74">
        <v>82</v>
      </c>
      <c r="B177" s="217" t="s">
        <v>320</v>
      </c>
      <c r="C177" s="218">
        <v>6110</v>
      </c>
      <c r="D177" s="119" t="s">
        <v>60</v>
      </c>
      <c r="E177" s="74" t="s">
        <v>150</v>
      </c>
      <c r="F177" s="74" t="s">
        <v>312</v>
      </c>
      <c r="G177" s="170">
        <v>-367</v>
      </c>
    </row>
    <row r="178" spans="1:7" x14ac:dyDescent="0.25">
      <c r="A178" s="74">
        <v>83</v>
      </c>
      <c r="B178" s="217" t="s">
        <v>320</v>
      </c>
      <c r="C178" s="74">
        <v>7830</v>
      </c>
      <c r="D178" s="119" t="s">
        <v>433</v>
      </c>
      <c r="E178" s="74" t="s">
        <v>313</v>
      </c>
      <c r="F178" s="74" t="s">
        <v>314</v>
      </c>
      <c r="G178" s="170">
        <v>-80</v>
      </c>
    </row>
    <row r="179" spans="1:7" x14ac:dyDescent="0.25">
      <c r="A179" s="74">
        <v>83</v>
      </c>
      <c r="B179" s="217" t="s">
        <v>320</v>
      </c>
      <c r="C179" s="74">
        <v>6220</v>
      </c>
      <c r="D179" s="119" t="s">
        <v>451</v>
      </c>
      <c r="E179" s="74" t="s">
        <v>313</v>
      </c>
      <c r="F179" s="74" t="s">
        <v>314</v>
      </c>
      <c r="G179" s="170">
        <v>80</v>
      </c>
    </row>
    <row r="180" spans="1:7" x14ac:dyDescent="0.25">
      <c r="A180" s="74">
        <v>84</v>
      </c>
      <c r="B180" s="217" t="s">
        <v>321</v>
      </c>
      <c r="C180" s="74">
        <v>7830</v>
      </c>
      <c r="D180" s="119" t="s">
        <v>433</v>
      </c>
      <c r="E180" s="74" t="s">
        <v>150</v>
      </c>
      <c r="F180" s="74" t="s">
        <v>312</v>
      </c>
      <c r="G180" s="170">
        <v>368</v>
      </c>
    </row>
    <row r="181" spans="1:7" x14ac:dyDescent="0.25">
      <c r="A181" s="74">
        <v>84</v>
      </c>
      <c r="B181" s="217" t="s">
        <v>321</v>
      </c>
      <c r="C181" s="218">
        <v>6110</v>
      </c>
      <c r="D181" s="119" t="s">
        <v>60</v>
      </c>
      <c r="E181" s="74" t="s">
        <v>150</v>
      </c>
      <c r="F181" s="74" t="s">
        <v>312</v>
      </c>
      <c r="G181" s="170">
        <v>-368</v>
      </c>
    </row>
    <row r="182" spans="1:7" x14ac:dyDescent="0.25">
      <c r="A182" s="74">
        <v>85</v>
      </c>
      <c r="B182" s="217" t="s">
        <v>321</v>
      </c>
      <c r="C182" s="74">
        <v>7830</v>
      </c>
      <c r="D182" s="119" t="s">
        <v>433</v>
      </c>
      <c r="E182" s="74" t="s">
        <v>313</v>
      </c>
      <c r="F182" s="74" t="s">
        <v>314</v>
      </c>
      <c r="G182" s="170">
        <v>-80</v>
      </c>
    </row>
    <row r="183" spans="1:7" x14ac:dyDescent="0.25">
      <c r="A183" s="74">
        <v>85</v>
      </c>
      <c r="B183" s="217" t="s">
        <v>321</v>
      </c>
      <c r="C183" s="74">
        <v>6220</v>
      </c>
      <c r="D183" s="119" t="s">
        <v>451</v>
      </c>
      <c r="E183" s="74" t="s">
        <v>313</v>
      </c>
      <c r="F183" s="74" t="s">
        <v>314</v>
      </c>
      <c r="G183" s="170">
        <v>80</v>
      </c>
    </row>
    <row r="184" spans="1:7" x14ac:dyDescent="0.25">
      <c r="A184" s="74">
        <v>86</v>
      </c>
      <c r="B184" s="217" t="s">
        <v>322</v>
      </c>
      <c r="C184" s="74">
        <v>7830</v>
      </c>
      <c r="D184" s="119" t="s">
        <v>433</v>
      </c>
      <c r="E184" s="74" t="s">
        <v>150</v>
      </c>
      <c r="F184" s="74" t="s">
        <v>312</v>
      </c>
      <c r="G184" s="170">
        <v>368</v>
      </c>
    </row>
    <row r="185" spans="1:7" x14ac:dyDescent="0.25">
      <c r="A185" s="74">
        <v>86</v>
      </c>
      <c r="B185" s="217" t="s">
        <v>322</v>
      </c>
      <c r="C185" s="218">
        <v>6110</v>
      </c>
      <c r="D185" s="119" t="s">
        <v>60</v>
      </c>
      <c r="E185" s="74" t="s">
        <v>150</v>
      </c>
      <c r="F185" s="74" t="s">
        <v>312</v>
      </c>
      <c r="G185" s="170">
        <v>-368</v>
      </c>
    </row>
    <row r="186" spans="1:7" x14ac:dyDescent="0.25">
      <c r="A186" s="74">
        <v>87</v>
      </c>
      <c r="B186" s="217" t="s">
        <v>322</v>
      </c>
      <c r="C186" s="74">
        <v>7830</v>
      </c>
      <c r="D186" s="119" t="s">
        <v>433</v>
      </c>
      <c r="E186" s="74" t="s">
        <v>313</v>
      </c>
      <c r="F186" s="74" t="s">
        <v>314</v>
      </c>
      <c r="G186" s="170">
        <v>-80</v>
      </c>
    </row>
    <row r="187" spans="1:7" x14ac:dyDescent="0.25">
      <c r="A187" s="74">
        <v>87</v>
      </c>
      <c r="B187" s="217" t="s">
        <v>322</v>
      </c>
      <c r="C187" s="74">
        <v>6220</v>
      </c>
      <c r="D187" s="119" t="s">
        <v>451</v>
      </c>
      <c r="E187" s="74" t="s">
        <v>313</v>
      </c>
      <c r="F187" s="74" t="s">
        <v>314</v>
      </c>
      <c r="G187" s="170">
        <v>80</v>
      </c>
    </row>
    <row r="188" spans="1:7" x14ac:dyDescent="0.25">
      <c r="A188" s="74">
        <v>88</v>
      </c>
      <c r="B188" s="217" t="s">
        <v>323</v>
      </c>
      <c r="C188" s="74">
        <v>7830</v>
      </c>
      <c r="D188" s="119" t="s">
        <v>433</v>
      </c>
      <c r="E188" s="74" t="s">
        <v>150</v>
      </c>
      <c r="F188" s="74" t="s">
        <v>312</v>
      </c>
      <c r="G188" s="170">
        <v>369</v>
      </c>
    </row>
    <row r="189" spans="1:7" x14ac:dyDescent="0.25">
      <c r="A189" s="74">
        <v>88</v>
      </c>
      <c r="B189" s="217" t="s">
        <v>323</v>
      </c>
      <c r="C189" s="218">
        <v>6110</v>
      </c>
      <c r="D189" s="119" t="s">
        <v>60</v>
      </c>
      <c r="E189" s="74" t="s">
        <v>150</v>
      </c>
      <c r="F189" s="74" t="s">
        <v>312</v>
      </c>
      <c r="G189" s="170">
        <v>-369</v>
      </c>
    </row>
    <row r="190" spans="1:7" x14ac:dyDescent="0.25">
      <c r="A190" s="74">
        <v>89</v>
      </c>
      <c r="B190" s="217" t="s">
        <v>323</v>
      </c>
      <c r="C190" s="74">
        <v>7830</v>
      </c>
      <c r="D190" s="119" t="s">
        <v>433</v>
      </c>
      <c r="E190" s="74" t="s">
        <v>313</v>
      </c>
      <c r="F190" s="74" t="s">
        <v>314</v>
      </c>
      <c r="G190" s="170">
        <v>-81</v>
      </c>
    </row>
    <row r="191" spans="1:7" x14ac:dyDescent="0.25">
      <c r="A191" s="74">
        <v>89</v>
      </c>
      <c r="B191" s="217" t="s">
        <v>323</v>
      </c>
      <c r="C191" s="74">
        <v>6220</v>
      </c>
      <c r="D191" s="119" t="s">
        <v>451</v>
      </c>
      <c r="E191" s="74" t="s">
        <v>313</v>
      </c>
      <c r="F191" s="74" t="s">
        <v>314</v>
      </c>
      <c r="G191" s="170">
        <v>81</v>
      </c>
    </row>
    <row r="192" spans="1:7" x14ac:dyDescent="0.25">
      <c r="A192" s="74">
        <v>90</v>
      </c>
      <c r="B192" s="217" t="s">
        <v>324</v>
      </c>
      <c r="C192" s="74">
        <v>7830</v>
      </c>
      <c r="D192" s="119" t="s">
        <v>433</v>
      </c>
      <c r="E192" s="74" t="s">
        <v>177</v>
      </c>
      <c r="F192" s="74" t="s">
        <v>307</v>
      </c>
      <c r="G192" s="170">
        <v>369</v>
      </c>
    </row>
    <row r="193" spans="1:7" x14ac:dyDescent="0.25">
      <c r="A193" s="74">
        <v>90</v>
      </c>
      <c r="B193" s="217" t="s">
        <v>324</v>
      </c>
      <c r="C193" s="218">
        <v>6110</v>
      </c>
      <c r="D193" s="119" t="s">
        <v>60</v>
      </c>
      <c r="E193" s="74" t="s">
        <v>177</v>
      </c>
      <c r="F193" s="74" t="s">
        <v>307</v>
      </c>
      <c r="G193" s="170">
        <v>-369</v>
      </c>
    </row>
    <row r="194" spans="1:7" x14ac:dyDescent="0.25">
      <c r="A194" s="74">
        <v>91</v>
      </c>
      <c r="B194" s="217" t="s">
        <v>324</v>
      </c>
      <c r="C194" s="74">
        <v>7830</v>
      </c>
      <c r="D194" s="119" t="s">
        <v>433</v>
      </c>
      <c r="E194" s="74" t="s">
        <v>176</v>
      </c>
      <c r="F194" s="74" t="s">
        <v>310</v>
      </c>
      <c r="G194" s="170">
        <v>-81</v>
      </c>
    </row>
    <row r="195" spans="1:7" x14ac:dyDescent="0.25">
      <c r="A195" s="74">
        <v>91</v>
      </c>
      <c r="B195" s="217" t="s">
        <v>324</v>
      </c>
      <c r="C195" s="74">
        <v>6220</v>
      </c>
      <c r="D195" s="119" t="s">
        <v>451</v>
      </c>
      <c r="E195" s="74" t="s">
        <v>176</v>
      </c>
      <c r="F195" s="74" t="s">
        <v>310</v>
      </c>
      <c r="G195" s="170">
        <v>81</v>
      </c>
    </row>
    <row r="196" spans="1:7" x14ac:dyDescent="0.25">
      <c r="A196" s="74">
        <v>92</v>
      </c>
      <c r="B196" s="217" t="s">
        <v>325</v>
      </c>
      <c r="C196" s="74">
        <v>7830</v>
      </c>
      <c r="D196" s="119" t="s">
        <v>433</v>
      </c>
      <c r="E196" s="74" t="s">
        <v>177</v>
      </c>
      <c r="F196" s="74" t="s">
        <v>307</v>
      </c>
      <c r="G196" s="170">
        <v>369</v>
      </c>
    </row>
    <row r="197" spans="1:7" x14ac:dyDescent="0.25">
      <c r="A197" s="74">
        <v>92</v>
      </c>
      <c r="B197" s="217" t="s">
        <v>325</v>
      </c>
      <c r="C197" s="218">
        <v>6110</v>
      </c>
      <c r="D197" s="119" t="s">
        <v>60</v>
      </c>
      <c r="E197" s="74" t="s">
        <v>177</v>
      </c>
      <c r="F197" s="74" t="s">
        <v>307</v>
      </c>
      <c r="G197" s="170">
        <v>-369</v>
      </c>
    </row>
    <row r="198" spans="1:7" x14ac:dyDescent="0.25">
      <c r="A198" s="74">
        <v>93</v>
      </c>
      <c r="B198" s="217" t="s">
        <v>325</v>
      </c>
      <c r="C198" s="74">
        <v>7830</v>
      </c>
      <c r="D198" s="119" t="s">
        <v>433</v>
      </c>
      <c r="E198" s="74" t="s">
        <v>176</v>
      </c>
      <c r="F198" s="74" t="s">
        <v>310</v>
      </c>
      <c r="G198" s="170">
        <v>-81</v>
      </c>
    </row>
    <row r="199" spans="1:7" x14ac:dyDescent="0.25">
      <c r="A199" s="74">
        <v>93</v>
      </c>
      <c r="B199" s="217" t="s">
        <v>325</v>
      </c>
      <c r="C199" s="74">
        <v>6220</v>
      </c>
      <c r="D199" s="119" t="s">
        <v>451</v>
      </c>
      <c r="E199" s="74" t="s">
        <v>176</v>
      </c>
      <c r="F199" s="74" t="s">
        <v>310</v>
      </c>
      <c r="G199" s="170">
        <v>81</v>
      </c>
    </row>
    <row r="200" spans="1:7" x14ac:dyDescent="0.25">
      <c r="A200" s="74">
        <v>94</v>
      </c>
      <c r="B200" s="217" t="s">
        <v>259</v>
      </c>
      <c r="C200" s="74">
        <v>7830</v>
      </c>
      <c r="D200" s="119" t="s">
        <v>433</v>
      </c>
      <c r="E200" s="74" t="s">
        <v>177</v>
      </c>
      <c r="F200" s="74" t="s">
        <v>307</v>
      </c>
      <c r="G200" s="170">
        <v>398</v>
      </c>
    </row>
    <row r="201" spans="1:7" x14ac:dyDescent="0.25">
      <c r="A201" s="74">
        <v>94</v>
      </c>
      <c r="B201" s="217" t="s">
        <v>259</v>
      </c>
      <c r="C201" s="218">
        <v>6110</v>
      </c>
      <c r="D201" s="119" t="s">
        <v>60</v>
      </c>
      <c r="E201" s="74" t="s">
        <v>177</v>
      </c>
      <c r="F201" s="74" t="s">
        <v>307</v>
      </c>
      <c r="G201" s="170">
        <v>-398</v>
      </c>
    </row>
    <row r="202" spans="1:7" x14ac:dyDescent="0.25">
      <c r="A202" s="74">
        <v>95</v>
      </c>
      <c r="B202" s="217" t="s">
        <v>259</v>
      </c>
      <c r="C202" s="74">
        <v>7830</v>
      </c>
      <c r="D202" s="119" t="s">
        <v>433</v>
      </c>
      <c r="E202" s="74" t="s">
        <v>176</v>
      </c>
      <c r="F202" s="74" t="s">
        <v>310</v>
      </c>
      <c r="G202" s="170">
        <v>-88</v>
      </c>
    </row>
    <row r="203" spans="1:7" x14ac:dyDescent="0.25">
      <c r="A203" s="74">
        <v>95</v>
      </c>
      <c r="B203" s="217" t="s">
        <v>259</v>
      </c>
      <c r="C203" s="74">
        <v>6220</v>
      </c>
      <c r="D203" s="119" t="s">
        <v>451</v>
      </c>
      <c r="E203" s="74" t="s">
        <v>176</v>
      </c>
      <c r="F203" s="74" t="s">
        <v>310</v>
      </c>
      <c r="G203" s="170">
        <v>88</v>
      </c>
    </row>
    <row r="204" spans="1:7" x14ac:dyDescent="0.25">
      <c r="A204" s="74">
        <v>96</v>
      </c>
      <c r="B204" s="217" t="s">
        <v>306</v>
      </c>
      <c r="C204" s="74">
        <v>7830</v>
      </c>
      <c r="D204" s="119" t="s">
        <v>433</v>
      </c>
      <c r="E204" s="74" t="s">
        <v>62</v>
      </c>
      <c r="F204" s="74" t="s">
        <v>308</v>
      </c>
      <c r="G204" s="170">
        <v>-262895</v>
      </c>
    </row>
    <row r="205" spans="1:7" x14ac:dyDescent="0.25">
      <c r="A205" s="74">
        <v>96</v>
      </c>
      <c r="B205" s="217" t="s">
        <v>306</v>
      </c>
      <c r="C205" s="74">
        <v>7815</v>
      </c>
      <c r="D205" s="119" t="s">
        <v>432</v>
      </c>
      <c r="E205" s="74" t="s">
        <v>62</v>
      </c>
      <c r="F205" s="74" t="s">
        <v>308</v>
      </c>
      <c r="G205" s="170">
        <v>262895</v>
      </c>
    </row>
    <row r="206" spans="1:7" x14ac:dyDescent="0.25">
      <c r="A206" s="74">
        <v>97</v>
      </c>
      <c r="B206" s="217" t="s">
        <v>306</v>
      </c>
      <c r="C206" s="74">
        <v>7830</v>
      </c>
      <c r="D206" s="119" t="s">
        <v>433</v>
      </c>
      <c r="E206" s="74" t="s">
        <v>177</v>
      </c>
      <c r="F206" s="74" t="s">
        <v>307</v>
      </c>
      <c r="G206" s="170">
        <v>384</v>
      </c>
    </row>
    <row r="207" spans="1:7" x14ac:dyDescent="0.25">
      <c r="A207" s="74">
        <v>97</v>
      </c>
      <c r="B207" s="217" t="s">
        <v>306</v>
      </c>
      <c r="C207" s="218">
        <v>6110</v>
      </c>
      <c r="D207" s="119" t="s">
        <v>60</v>
      </c>
      <c r="E207" s="74" t="s">
        <v>177</v>
      </c>
      <c r="F207" s="74" t="s">
        <v>307</v>
      </c>
      <c r="G207" s="170">
        <v>-384</v>
      </c>
    </row>
    <row r="208" spans="1:7" x14ac:dyDescent="0.25">
      <c r="A208" s="74">
        <v>98</v>
      </c>
      <c r="B208" s="217" t="s">
        <v>306</v>
      </c>
      <c r="C208" s="74">
        <v>7830</v>
      </c>
      <c r="D208" s="119" t="s">
        <v>433</v>
      </c>
      <c r="E208" s="74" t="s">
        <v>176</v>
      </c>
      <c r="F208" s="74" t="s">
        <v>310</v>
      </c>
      <c r="G208" s="170">
        <v>-84</v>
      </c>
    </row>
    <row r="209" spans="1:7" x14ac:dyDescent="0.25">
      <c r="A209" s="74">
        <v>98</v>
      </c>
      <c r="B209" s="217" t="s">
        <v>306</v>
      </c>
      <c r="C209" s="74">
        <v>6220</v>
      </c>
      <c r="D209" s="119" t="s">
        <v>451</v>
      </c>
      <c r="E209" s="74" t="s">
        <v>176</v>
      </c>
      <c r="F209" s="74" t="s">
        <v>310</v>
      </c>
      <c r="G209" s="170">
        <v>84</v>
      </c>
    </row>
    <row r="210" spans="1:7" x14ac:dyDescent="0.25">
      <c r="A210" s="74">
        <v>99</v>
      </c>
      <c r="B210" s="217" t="s">
        <v>196</v>
      </c>
      <c r="C210" s="74">
        <v>7820</v>
      </c>
      <c r="D210" s="119" t="s">
        <v>434</v>
      </c>
      <c r="E210" s="74" t="s">
        <v>326</v>
      </c>
      <c r="F210" s="74" t="s">
        <v>327</v>
      </c>
      <c r="G210" s="170">
        <v>-35900</v>
      </c>
    </row>
    <row r="211" spans="1:7" x14ac:dyDescent="0.25">
      <c r="A211" s="74">
        <v>99</v>
      </c>
      <c r="B211" s="217" t="s">
        <v>196</v>
      </c>
      <c r="C211" s="74">
        <v>4530</v>
      </c>
      <c r="D211" s="119" t="s">
        <v>450</v>
      </c>
      <c r="E211" s="74" t="s">
        <v>326</v>
      </c>
      <c r="F211" s="74" t="s">
        <v>327</v>
      </c>
      <c r="G211" s="170">
        <v>35900</v>
      </c>
    </row>
    <row r="212" spans="1:7" x14ac:dyDescent="0.25">
      <c r="A212" s="74">
        <v>100</v>
      </c>
      <c r="B212" s="217" t="s">
        <v>328</v>
      </c>
      <c r="C212" s="74">
        <v>7820</v>
      </c>
      <c r="D212" s="119" t="s">
        <v>434</v>
      </c>
      <c r="E212" s="74" t="s">
        <v>168</v>
      </c>
      <c r="F212" s="74" t="s">
        <v>329</v>
      </c>
      <c r="G212" s="170">
        <v>-7793</v>
      </c>
    </row>
    <row r="213" spans="1:7" x14ac:dyDescent="0.25">
      <c r="A213" s="74">
        <v>100</v>
      </c>
      <c r="B213" s="217" t="s">
        <v>328</v>
      </c>
      <c r="C213" s="74">
        <v>4150</v>
      </c>
      <c r="D213" s="119" t="s">
        <v>59</v>
      </c>
      <c r="E213" s="74" t="s">
        <v>168</v>
      </c>
      <c r="F213" s="74" t="s">
        <v>329</v>
      </c>
      <c r="G213" s="170">
        <v>7793</v>
      </c>
    </row>
    <row r="214" spans="1:7" x14ac:dyDescent="0.25">
      <c r="A214" s="74">
        <v>101</v>
      </c>
      <c r="B214" s="217" t="s">
        <v>328</v>
      </c>
      <c r="C214" s="74">
        <v>7820</v>
      </c>
      <c r="D214" s="119" t="s">
        <v>434</v>
      </c>
      <c r="E214" s="74" t="s">
        <v>330</v>
      </c>
      <c r="F214" s="74" t="s">
        <v>331</v>
      </c>
      <c r="G214" s="170">
        <v>-1806</v>
      </c>
    </row>
    <row r="215" spans="1:7" x14ac:dyDescent="0.25">
      <c r="A215" s="74">
        <v>101</v>
      </c>
      <c r="B215" s="217" t="s">
        <v>328</v>
      </c>
      <c r="C215" s="74">
        <v>3340</v>
      </c>
      <c r="D215" s="119" t="s">
        <v>79</v>
      </c>
      <c r="E215" s="74" t="s">
        <v>330</v>
      </c>
      <c r="F215" s="74" t="s">
        <v>331</v>
      </c>
      <c r="G215" s="170">
        <v>1806</v>
      </c>
    </row>
    <row r="216" spans="1:7" x14ac:dyDescent="0.25">
      <c r="A216" s="74">
        <v>102</v>
      </c>
      <c r="B216" s="217" t="s">
        <v>332</v>
      </c>
      <c r="C216" s="74">
        <v>7820</v>
      </c>
      <c r="D216" s="119" t="s">
        <v>434</v>
      </c>
      <c r="E216" s="74" t="s">
        <v>333</v>
      </c>
      <c r="F216" s="74" t="s">
        <v>334</v>
      </c>
      <c r="G216" s="170">
        <v>-850</v>
      </c>
    </row>
    <row r="217" spans="1:7" x14ac:dyDescent="0.25">
      <c r="A217" s="74">
        <v>102</v>
      </c>
      <c r="B217" s="217" t="s">
        <v>332</v>
      </c>
      <c r="C217" s="74">
        <v>6215</v>
      </c>
      <c r="D217" s="119" t="s">
        <v>449</v>
      </c>
      <c r="E217" s="74" t="s">
        <v>333</v>
      </c>
      <c r="F217" s="74" t="s">
        <v>334</v>
      </c>
      <c r="G217" s="170">
        <v>850</v>
      </c>
    </row>
    <row r="218" spans="1:7" x14ac:dyDescent="0.25">
      <c r="A218" s="74">
        <v>103</v>
      </c>
      <c r="B218" s="217" t="s">
        <v>335</v>
      </c>
      <c r="C218" s="74">
        <v>7820</v>
      </c>
      <c r="D218" s="119" t="s">
        <v>434</v>
      </c>
      <c r="E218" s="74" t="s">
        <v>336</v>
      </c>
      <c r="F218" s="74" t="s">
        <v>337</v>
      </c>
      <c r="G218" s="170">
        <v>-2112</v>
      </c>
    </row>
    <row r="219" spans="1:7" x14ac:dyDescent="0.25">
      <c r="A219" s="74">
        <v>103</v>
      </c>
      <c r="B219" s="217" t="s">
        <v>335</v>
      </c>
      <c r="C219" s="74">
        <v>3340</v>
      </c>
      <c r="D219" s="119" t="s">
        <v>79</v>
      </c>
      <c r="E219" s="74" t="s">
        <v>336</v>
      </c>
      <c r="F219" s="74" t="s">
        <v>337</v>
      </c>
      <c r="G219" s="170">
        <v>2112</v>
      </c>
    </row>
    <row r="220" spans="1:7" x14ac:dyDescent="0.25">
      <c r="A220" s="74">
        <v>104</v>
      </c>
      <c r="B220" s="217" t="s">
        <v>338</v>
      </c>
      <c r="C220" s="74">
        <v>7820</v>
      </c>
      <c r="D220" s="119" t="s">
        <v>434</v>
      </c>
      <c r="E220" s="74" t="s">
        <v>330</v>
      </c>
      <c r="F220" s="74" t="s">
        <v>339</v>
      </c>
      <c r="G220" s="170">
        <v>-1764</v>
      </c>
    </row>
    <row r="221" spans="1:7" x14ac:dyDescent="0.25">
      <c r="A221" s="74">
        <v>104</v>
      </c>
      <c r="B221" s="217" t="s">
        <v>338</v>
      </c>
      <c r="C221" s="74">
        <v>3340</v>
      </c>
      <c r="D221" s="119" t="s">
        <v>79</v>
      </c>
      <c r="E221" s="74" t="s">
        <v>330</v>
      </c>
      <c r="F221" s="74" t="s">
        <v>339</v>
      </c>
      <c r="G221" s="170">
        <v>1764</v>
      </c>
    </row>
    <row r="222" spans="1:7" x14ac:dyDescent="0.25">
      <c r="A222" s="74">
        <v>105</v>
      </c>
      <c r="B222" s="217" t="s">
        <v>311</v>
      </c>
      <c r="C222" s="74">
        <v>7820</v>
      </c>
      <c r="D222" s="119" t="s">
        <v>434</v>
      </c>
      <c r="E222" s="74" t="s">
        <v>86</v>
      </c>
      <c r="F222" s="74" t="s">
        <v>340</v>
      </c>
      <c r="G222" s="170">
        <v>-13152</v>
      </c>
    </row>
    <row r="223" spans="1:7" x14ac:dyDescent="0.25">
      <c r="A223" s="74">
        <v>105</v>
      </c>
      <c r="B223" s="217" t="s">
        <v>311</v>
      </c>
      <c r="C223" s="74">
        <v>9350</v>
      </c>
      <c r="D223" s="119" t="s">
        <v>23</v>
      </c>
      <c r="E223" s="74" t="s">
        <v>86</v>
      </c>
      <c r="F223" s="74" t="s">
        <v>340</v>
      </c>
      <c r="G223" s="170">
        <v>13152</v>
      </c>
    </row>
    <row r="224" spans="1:7" x14ac:dyDescent="0.25">
      <c r="A224" s="74">
        <v>106</v>
      </c>
      <c r="B224" s="217" t="s">
        <v>341</v>
      </c>
      <c r="C224" s="74">
        <v>7820</v>
      </c>
      <c r="D224" s="119" t="s">
        <v>23</v>
      </c>
      <c r="E224" s="74" t="s">
        <v>62</v>
      </c>
      <c r="F224" s="74" t="s">
        <v>342</v>
      </c>
      <c r="G224" s="170">
        <v>50541</v>
      </c>
    </row>
    <row r="225" spans="1:7" x14ac:dyDescent="0.25">
      <c r="A225" s="74">
        <v>106</v>
      </c>
      <c r="B225" s="217" t="s">
        <v>341</v>
      </c>
      <c r="C225" s="74">
        <v>1120</v>
      </c>
      <c r="D225" s="119" t="s">
        <v>436</v>
      </c>
      <c r="E225" s="74" t="s">
        <v>62</v>
      </c>
      <c r="F225" s="74" t="s">
        <v>342</v>
      </c>
      <c r="G225" s="170">
        <v>-50541</v>
      </c>
    </row>
    <row r="226" spans="1:7" x14ac:dyDescent="0.25">
      <c r="A226" s="74">
        <v>107</v>
      </c>
      <c r="B226" s="217" t="s">
        <v>343</v>
      </c>
      <c r="C226" s="74">
        <v>7820</v>
      </c>
      <c r="D226" s="119" t="s">
        <v>434</v>
      </c>
      <c r="E226" s="74" t="s">
        <v>183</v>
      </c>
      <c r="F226" s="74" t="s">
        <v>344</v>
      </c>
      <c r="G226" s="170">
        <v>34000</v>
      </c>
    </row>
    <row r="227" spans="1:7" x14ac:dyDescent="0.25">
      <c r="A227" s="74">
        <v>107</v>
      </c>
      <c r="B227" s="217" t="s">
        <v>343</v>
      </c>
      <c r="C227" s="74">
        <v>1120</v>
      </c>
      <c r="D227" s="119" t="s">
        <v>436</v>
      </c>
      <c r="E227" s="74" t="s">
        <v>183</v>
      </c>
      <c r="F227" s="74" t="s">
        <v>344</v>
      </c>
      <c r="G227" s="170">
        <v>-34000</v>
      </c>
    </row>
    <row r="228" spans="1:7" x14ac:dyDescent="0.25">
      <c r="A228" s="74">
        <v>108</v>
      </c>
      <c r="B228" s="217" t="s">
        <v>345</v>
      </c>
      <c r="C228" s="74">
        <v>7820</v>
      </c>
      <c r="D228" s="119" t="s">
        <v>434</v>
      </c>
      <c r="E228" s="74" t="s">
        <v>330</v>
      </c>
      <c r="F228" s="74" t="s">
        <v>346</v>
      </c>
      <c r="G228" s="170">
        <v>-3239</v>
      </c>
    </row>
    <row r="229" spans="1:7" x14ac:dyDescent="0.25">
      <c r="A229" s="74">
        <v>108</v>
      </c>
      <c r="B229" s="217" t="s">
        <v>345</v>
      </c>
      <c r="C229" s="74">
        <v>3340</v>
      </c>
      <c r="D229" s="119" t="s">
        <v>79</v>
      </c>
      <c r="E229" s="74" t="s">
        <v>330</v>
      </c>
      <c r="F229" s="74" t="s">
        <v>346</v>
      </c>
      <c r="G229" s="170">
        <v>3239</v>
      </c>
    </row>
    <row r="230" spans="1:7" x14ac:dyDescent="0.25">
      <c r="A230" s="74">
        <v>109</v>
      </c>
      <c r="B230" s="217" t="s">
        <v>315</v>
      </c>
      <c r="C230" s="74">
        <v>7820</v>
      </c>
      <c r="D230" s="119" t="s">
        <v>434</v>
      </c>
      <c r="E230" s="74" t="s">
        <v>86</v>
      </c>
      <c r="F230" s="74" t="s">
        <v>340</v>
      </c>
      <c r="G230" s="170">
        <v>-12354</v>
      </c>
    </row>
    <row r="231" spans="1:7" x14ac:dyDescent="0.25">
      <c r="A231" s="74">
        <v>109</v>
      </c>
      <c r="B231" s="217" t="s">
        <v>315</v>
      </c>
      <c r="C231" s="74">
        <v>4410</v>
      </c>
      <c r="D231" s="119" t="s">
        <v>86</v>
      </c>
      <c r="E231" s="74" t="s">
        <v>86</v>
      </c>
      <c r="F231" s="74" t="s">
        <v>340</v>
      </c>
      <c r="G231" s="170">
        <v>12354</v>
      </c>
    </row>
    <row r="232" spans="1:7" x14ac:dyDescent="0.25">
      <c r="A232" s="74">
        <v>110</v>
      </c>
      <c r="B232" s="217" t="s">
        <v>347</v>
      </c>
      <c r="C232" s="74">
        <v>7820</v>
      </c>
      <c r="D232" s="119" t="s">
        <v>434</v>
      </c>
      <c r="E232" s="74" t="s">
        <v>348</v>
      </c>
      <c r="F232" s="74" t="s">
        <v>349</v>
      </c>
      <c r="G232" s="170">
        <v>1250</v>
      </c>
    </row>
    <row r="233" spans="1:7" x14ac:dyDescent="0.25">
      <c r="A233" s="74">
        <v>110</v>
      </c>
      <c r="B233" s="217" t="s">
        <v>347</v>
      </c>
      <c r="C233" s="74">
        <v>1120</v>
      </c>
      <c r="D233" s="119" t="s">
        <v>436</v>
      </c>
      <c r="E233" s="74" t="s">
        <v>348</v>
      </c>
      <c r="F233" s="74" t="s">
        <v>349</v>
      </c>
      <c r="G233" s="170">
        <v>-1250</v>
      </c>
    </row>
    <row r="234" spans="1:7" x14ac:dyDescent="0.25">
      <c r="A234" s="74">
        <v>111</v>
      </c>
      <c r="B234" s="217" t="s">
        <v>347</v>
      </c>
      <c r="C234" s="74">
        <v>7820</v>
      </c>
      <c r="D234" s="119" t="s">
        <v>434</v>
      </c>
      <c r="E234" s="74" t="s">
        <v>183</v>
      </c>
      <c r="F234" s="74" t="s">
        <v>344</v>
      </c>
      <c r="G234" s="170">
        <v>32000</v>
      </c>
    </row>
    <row r="235" spans="1:7" x14ac:dyDescent="0.25">
      <c r="A235" s="74">
        <v>111</v>
      </c>
      <c r="B235" s="217" t="s">
        <v>347</v>
      </c>
      <c r="C235" s="74">
        <v>1120</v>
      </c>
      <c r="D235" s="119" t="s">
        <v>436</v>
      </c>
      <c r="E235" s="74" t="s">
        <v>183</v>
      </c>
      <c r="F235" s="74" t="s">
        <v>344</v>
      </c>
      <c r="G235" s="170">
        <v>-32000</v>
      </c>
    </row>
    <row r="236" spans="1:7" x14ac:dyDescent="0.25">
      <c r="A236" s="74">
        <v>112</v>
      </c>
      <c r="B236" s="217" t="s">
        <v>350</v>
      </c>
      <c r="C236" s="74">
        <v>7820</v>
      </c>
      <c r="D236" s="119" t="s">
        <v>434</v>
      </c>
      <c r="E236" s="74" t="s">
        <v>183</v>
      </c>
      <c r="F236" s="74" t="s">
        <v>344</v>
      </c>
      <c r="G236" s="170">
        <v>21500</v>
      </c>
    </row>
    <row r="237" spans="1:7" x14ac:dyDescent="0.25">
      <c r="A237" s="74">
        <v>112</v>
      </c>
      <c r="B237" s="217" t="s">
        <v>350</v>
      </c>
      <c r="C237" s="74">
        <v>1120</v>
      </c>
      <c r="D237" s="119" t="s">
        <v>436</v>
      </c>
      <c r="E237" s="74" t="s">
        <v>183</v>
      </c>
      <c r="F237" s="74" t="s">
        <v>344</v>
      </c>
      <c r="G237" s="170">
        <v>-21500</v>
      </c>
    </row>
    <row r="238" spans="1:7" x14ac:dyDescent="0.25">
      <c r="A238" s="74">
        <v>113</v>
      </c>
      <c r="B238" s="217" t="s">
        <v>351</v>
      </c>
      <c r="C238" s="74">
        <v>7820</v>
      </c>
      <c r="D238" s="119" t="s">
        <v>434</v>
      </c>
      <c r="E238" s="74" t="s">
        <v>86</v>
      </c>
      <c r="F238" s="74" t="s">
        <v>340</v>
      </c>
      <c r="G238" s="170">
        <v>-12354</v>
      </c>
    </row>
    <row r="239" spans="1:7" x14ac:dyDescent="0.25">
      <c r="A239" s="74">
        <v>113</v>
      </c>
      <c r="B239" s="217" t="s">
        <v>351</v>
      </c>
      <c r="C239" s="74">
        <v>4410</v>
      </c>
      <c r="D239" s="119" t="s">
        <v>86</v>
      </c>
      <c r="E239" s="74" t="s">
        <v>86</v>
      </c>
      <c r="F239" s="74" t="s">
        <v>340</v>
      </c>
      <c r="G239" s="170">
        <v>12354</v>
      </c>
    </row>
    <row r="240" spans="1:7" x14ac:dyDescent="0.25">
      <c r="A240" s="74">
        <v>114</v>
      </c>
      <c r="B240" s="217" t="s">
        <v>218</v>
      </c>
      <c r="C240" s="74">
        <v>7820</v>
      </c>
      <c r="D240" s="119" t="s">
        <v>434</v>
      </c>
      <c r="E240" s="74" t="s">
        <v>154</v>
      </c>
      <c r="F240" s="74" t="s">
        <v>352</v>
      </c>
      <c r="G240" s="170">
        <v>-127782</v>
      </c>
    </row>
    <row r="241" spans="1:7" x14ac:dyDescent="0.25">
      <c r="A241" s="74">
        <v>114</v>
      </c>
      <c r="B241" s="217" t="s">
        <v>218</v>
      </c>
      <c r="C241" s="74">
        <v>4520</v>
      </c>
      <c r="D241" s="119" t="s">
        <v>125</v>
      </c>
      <c r="E241" s="74" t="s">
        <v>154</v>
      </c>
      <c r="F241" s="74" t="s">
        <v>352</v>
      </c>
      <c r="G241" s="170">
        <v>127782</v>
      </c>
    </row>
    <row r="242" spans="1:7" x14ac:dyDescent="0.25">
      <c r="A242" s="74">
        <v>115</v>
      </c>
      <c r="B242" s="217" t="s">
        <v>353</v>
      </c>
      <c r="C242" s="74">
        <v>7820</v>
      </c>
      <c r="D242" s="119" t="s">
        <v>434</v>
      </c>
      <c r="E242" s="74" t="s">
        <v>183</v>
      </c>
      <c r="F242" s="74" t="s">
        <v>344</v>
      </c>
      <c r="G242" s="170">
        <v>46000</v>
      </c>
    </row>
    <row r="243" spans="1:7" x14ac:dyDescent="0.25">
      <c r="A243" s="74">
        <v>115</v>
      </c>
      <c r="B243" s="217" t="s">
        <v>353</v>
      </c>
      <c r="C243" s="74">
        <v>1120</v>
      </c>
      <c r="D243" s="119" t="s">
        <v>436</v>
      </c>
      <c r="E243" s="74" t="s">
        <v>183</v>
      </c>
      <c r="F243" s="74" t="s">
        <v>344</v>
      </c>
      <c r="G243" s="170">
        <v>-46000</v>
      </c>
    </row>
    <row r="244" spans="1:7" x14ac:dyDescent="0.25">
      <c r="A244" s="74">
        <v>116</v>
      </c>
      <c r="B244" s="217" t="s">
        <v>354</v>
      </c>
      <c r="C244" s="74">
        <v>7820</v>
      </c>
      <c r="D244" s="119" t="s">
        <v>434</v>
      </c>
      <c r="E244" s="74" t="s">
        <v>152</v>
      </c>
      <c r="F244" s="74" t="s">
        <v>355</v>
      </c>
      <c r="G244" s="170">
        <v>-15525</v>
      </c>
    </row>
    <row r="245" spans="1:7" x14ac:dyDescent="0.25">
      <c r="A245" s="74">
        <v>116</v>
      </c>
      <c r="B245" s="217" t="s">
        <v>354</v>
      </c>
      <c r="C245" s="74">
        <v>4540</v>
      </c>
      <c r="D245" s="119" t="s">
        <v>126</v>
      </c>
      <c r="E245" s="74" t="s">
        <v>152</v>
      </c>
      <c r="F245" s="74" t="s">
        <v>355</v>
      </c>
      <c r="G245" s="170">
        <v>15525</v>
      </c>
    </row>
    <row r="246" spans="1:7" x14ac:dyDescent="0.25">
      <c r="A246" s="74">
        <v>117</v>
      </c>
      <c r="B246" s="217" t="s">
        <v>354</v>
      </c>
      <c r="C246" s="74">
        <v>7820</v>
      </c>
      <c r="D246" s="119" t="s">
        <v>434</v>
      </c>
      <c r="E246" s="74" t="s">
        <v>62</v>
      </c>
      <c r="F246" s="74" t="s">
        <v>356</v>
      </c>
      <c r="G246" s="170">
        <v>1696</v>
      </c>
    </row>
    <row r="247" spans="1:7" x14ac:dyDescent="0.25">
      <c r="A247" s="74">
        <v>117</v>
      </c>
      <c r="B247" s="217" t="s">
        <v>354</v>
      </c>
      <c r="C247" s="74">
        <v>1120</v>
      </c>
      <c r="D247" s="119" t="s">
        <v>436</v>
      </c>
      <c r="E247" s="74" t="s">
        <v>62</v>
      </c>
      <c r="F247" s="74" t="s">
        <v>356</v>
      </c>
      <c r="G247" s="170">
        <v>-1696</v>
      </c>
    </row>
    <row r="248" spans="1:7" x14ac:dyDescent="0.25">
      <c r="A248" s="74">
        <v>118</v>
      </c>
      <c r="B248" s="217" t="s">
        <v>357</v>
      </c>
      <c r="C248" s="74">
        <v>7820</v>
      </c>
      <c r="D248" s="119" t="s">
        <v>434</v>
      </c>
      <c r="E248" s="74" t="s">
        <v>86</v>
      </c>
      <c r="F248" s="74" t="s">
        <v>340</v>
      </c>
      <c r="G248" s="170">
        <v>-9356</v>
      </c>
    </row>
    <row r="249" spans="1:7" x14ac:dyDescent="0.25">
      <c r="A249" s="74">
        <v>118</v>
      </c>
      <c r="B249" s="217" t="s">
        <v>357</v>
      </c>
      <c r="C249" s="74">
        <v>4410</v>
      </c>
      <c r="D249" s="119" t="s">
        <v>86</v>
      </c>
      <c r="E249" s="74" t="s">
        <v>86</v>
      </c>
      <c r="F249" s="74" t="s">
        <v>340</v>
      </c>
      <c r="G249" s="170">
        <v>9356</v>
      </c>
    </row>
    <row r="250" spans="1:7" x14ac:dyDescent="0.25">
      <c r="A250" s="74">
        <v>119</v>
      </c>
      <c r="B250" s="217" t="s">
        <v>221</v>
      </c>
      <c r="C250" s="74">
        <v>7820</v>
      </c>
      <c r="D250" s="119" t="s">
        <v>434</v>
      </c>
      <c r="E250" s="74" t="s">
        <v>169</v>
      </c>
      <c r="F250" s="74" t="s">
        <v>358</v>
      </c>
      <c r="G250" s="170">
        <v>-2857</v>
      </c>
    </row>
    <row r="251" spans="1:7" x14ac:dyDescent="0.25">
      <c r="A251" s="74">
        <v>119</v>
      </c>
      <c r="B251" s="217" t="s">
        <v>221</v>
      </c>
      <c r="C251" s="74">
        <v>3340</v>
      </c>
      <c r="D251" s="119" t="s">
        <v>79</v>
      </c>
      <c r="E251" s="74" t="s">
        <v>169</v>
      </c>
      <c r="F251" s="74" t="s">
        <v>358</v>
      </c>
      <c r="G251" s="170">
        <v>2857</v>
      </c>
    </row>
    <row r="252" spans="1:7" x14ac:dyDescent="0.25">
      <c r="A252" s="74">
        <v>120</v>
      </c>
      <c r="B252" s="217" t="s">
        <v>221</v>
      </c>
      <c r="C252" s="74">
        <v>7820</v>
      </c>
      <c r="D252" s="119" t="s">
        <v>434</v>
      </c>
      <c r="E252" s="74" t="s">
        <v>183</v>
      </c>
      <c r="F252" s="74" t="s">
        <v>344</v>
      </c>
      <c r="G252" s="170">
        <v>22500</v>
      </c>
    </row>
    <row r="253" spans="1:7" x14ac:dyDescent="0.25">
      <c r="A253" s="74">
        <v>120</v>
      </c>
      <c r="B253" s="217" t="s">
        <v>221</v>
      </c>
      <c r="C253" s="74">
        <v>1120</v>
      </c>
      <c r="D253" s="119" t="s">
        <v>436</v>
      </c>
      <c r="E253" s="74" t="s">
        <v>183</v>
      </c>
      <c r="F253" s="74" t="s">
        <v>344</v>
      </c>
      <c r="G253" s="170">
        <v>-22500</v>
      </c>
    </row>
    <row r="254" spans="1:7" x14ac:dyDescent="0.25">
      <c r="A254" s="74">
        <v>121</v>
      </c>
      <c r="B254" s="217" t="s">
        <v>359</v>
      </c>
      <c r="C254" s="74">
        <v>7820</v>
      </c>
      <c r="D254" s="119" t="s">
        <v>434</v>
      </c>
      <c r="E254" s="74" t="s">
        <v>360</v>
      </c>
      <c r="F254" s="74" t="s">
        <v>361</v>
      </c>
      <c r="G254" s="170">
        <v>-1305</v>
      </c>
    </row>
    <row r="255" spans="1:7" x14ac:dyDescent="0.25">
      <c r="A255" s="74">
        <v>121</v>
      </c>
      <c r="B255" s="217" t="s">
        <v>359</v>
      </c>
      <c r="C255" s="74">
        <v>3340</v>
      </c>
      <c r="D255" s="119" t="s">
        <v>79</v>
      </c>
      <c r="E255" s="74" t="s">
        <v>360</v>
      </c>
      <c r="F255" s="74" t="s">
        <v>361</v>
      </c>
      <c r="G255" s="170">
        <v>1305</v>
      </c>
    </row>
    <row r="256" spans="1:7" x14ac:dyDescent="0.25">
      <c r="A256" s="74">
        <v>122</v>
      </c>
      <c r="B256" s="217" t="s">
        <v>362</v>
      </c>
      <c r="C256" s="74">
        <v>7820</v>
      </c>
      <c r="D256" s="119" t="s">
        <v>434</v>
      </c>
      <c r="E256" s="74" t="s">
        <v>169</v>
      </c>
      <c r="F256" s="74" t="s">
        <v>363</v>
      </c>
      <c r="G256" s="170">
        <v>-2786</v>
      </c>
    </row>
    <row r="257" spans="1:7" x14ac:dyDescent="0.25">
      <c r="A257" s="74">
        <v>122</v>
      </c>
      <c r="B257" s="217" t="s">
        <v>362</v>
      </c>
      <c r="C257" s="74">
        <v>3340</v>
      </c>
      <c r="D257" s="119" t="s">
        <v>79</v>
      </c>
      <c r="E257" s="74" t="s">
        <v>169</v>
      </c>
      <c r="F257" s="74" t="s">
        <v>363</v>
      </c>
      <c r="G257" s="170">
        <v>2786</v>
      </c>
    </row>
    <row r="258" spans="1:7" x14ac:dyDescent="0.25">
      <c r="A258" s="74">
        <v>123</v>
      </c>
      <c r="B258" s="217" t="s">
        <v>224</v>
      </c>
      <c r="C258" s="74">
        <v>7820</v>
      </c>
      <c r="D258" s="119" t="s">
        <v>434</v>
      </c>
      <c r="E258" s="74" t="s">
        <v>348</v>
      </c>
      <c r="F258" s="74" t="s">
        <v>349</v>
      </c>
      <c r="G258" s="170">
        <v>2631</v>
      </c>
    </row>
    <row r="259" spans="1:7" x14ac:dyDescent="0.25">
      <c r="A259" s="74">
        <v>123</v>
      </c>
      <c r="B259" s="217" t="s">
        <v>224</v>
      </c>
      <c r="C259" s="74">
        <v>1120</v>
      </c>
      <c r="D259" s="119" t="s">
        <v>436</v>
      </c>
      <c r="E259" s="74" t="s">
        <v>348</v>
      </c>
      <c r="F259" s="74" t="s">
        <v>349</v>
      </c>
      <c r="G259" s="170">
        <v>-2631</v>
      </c>
    </row>
    <row r="260" spans="1:7" x14ac:dyDescent="0.25">
      <c r="A260" s="74">
        <v>124</v>
      </c>
      <c r="B260" s="217" t="s">
        <v>224</v>
      </c>
      <c r="C260" s="74">
        <v>7820</v>
      </c>
      <c r="D260" s="119" t="s">
        <v>434</v>
      </c>
      <c r="E260" s="74" t="s">
        <v>183</v>
      </c>
      <c r="F260" s="74" t="s">
        <v>344</v>
      </c>
      <c r="G260" s="170">
        <v>41000</v>
      </c>
    </row>
    <row r="261" spans="1:7" x14ac:dyDescent="0.25">
      <c r="A261" s="74">
        <v>124</v>
      </c>
      <c r="B261" s="217" t="s">
        <v>224</v>
      </c>
      <c r="C261" s="74">
        <v>1120</v>
      </c>
      <c r="D261" s="119" t="s">
        <v>436</v>
      </c>
      <c r="E261" s="74" t="s">
        <v>183</v>
      </c>
      <c r="F261" s="74" t="s">
        <v>344</v>
      </c>
      <c r="G261" s="170">
        <v>-41000</v>
      </c>
    </row>
    <row r="262" spans="1:7" x14ac:dyDescent="0.25">
      <c r="A262" s="74">
        <v>125</v>
      </c>
      <c r="B262" s="217" t="s">
        <v>364</v>
      </c>
      <c r="C262" s="74">
        <v>7820</v>
      </c>
      <c r="D262" s="119" t="s">
        <v>434</v>
      </c>
      <c r="E262" s="74" t="s">
        <v>86</v>
      </c>
      <c r="F262" s="74" t="s">
        <v>340</v>
      </c>
      <c r="G262" s="170">
        <v>-9840</v>
      </c>
    </row>
    <row r="263" spans="1:7" x14ac:dyDescent="0.25">
      <c r="A263" s="74">
        <v>125</v>
      </c>
      <c r="B263" s="217" t="s">
        <v>364</v>
      </c>
      <c r="C263" s="74">
        <v>4410</v>
      </c>
      <c r="D263" s="119" t="s">
        <v>86</v>
      </c>
      <c r="E263" s="74" t="s">
        <v>86</v>
      </c>
      <c r="F263" s="74" t="s">
        <v>340</v>
      </c>
      <c r="G263" s="170">
        <v>9840</v>
      </c>
    </row>
    <row r="264" spans="1:7" x14ac:dyDescent="0.25">
      <c r="A264" s="74">
        <v>126</v>
      </c>
      <c r="B264" s="217" t="s">
        <v>365</v>
      </c>
      <c r="C264" s="74">
        <v>7820</v>
      </c>
      <c r="D264" s="119" t="s">
        <v>434</v>
      </c>
      <c r="E264" s="74" t="s">
        <v>330</v>
      </c>
      <c r="F264" s="74" t="s">
        <v>366</v>
      </c>
      <c r="G264" s="170">
        <v>-1989</v>
      </c>
    </row>
    <row r="265" spans="1:7" x14ac:dyDescent="0.25">
      <c r="A265" s="74">
        <v>126</v>
      </c>
      <c r="B265" s="217" t="s">
        <v>365</v>
      </c>
      <c r="C265" s="74">
        <v>3340</v>
      </c>
      <c r="D265" s="119" t="s">
        <v>79</v>
      </c>
      <c r="E265" s="74" t="s">
        <v>330</v>
      </c>
      <c r="F265" s="74" t="s">
        <v>366</v>
      </c>
      <c r="G265" s="170">
        <v>1989</v>
      </c>
    </row>
    <row r="266" spans="1:7" x14ac:dyDescent="0.25">
      <c r="A266" s="74">
        <v>127</v>
      </c>
      <c r="B266" s="217" t="s">
        <v>367</v>
      </c>
      <c r="C266" s="74">
        <v>7820</v>
      </c>
      <c r="D266" s="119" t="s">
        <v>434</v>
      </c>
      <c r="E266" s="74" t="s">
        <v>330</v>
      </c>
      <c r="F266" s="74" t="s">
        <v>368</v>
      </c>
      <c r="G266" s="170">
        <v>-2261</v>
      </c>
    </row>
    <row r="267" spans="1:7" x14ac:dyDescent="0.25">
      <c r="A267" s="74">
        <v>127</v>
      </c>
      <c r="B267" s="217" t="s">
        <v>367</v>
      </c>
      <c r="C267" s="74">
        <v>3340</v>
      </c>
      <c r="D267" s="119" t="s">
        <v>79</v>
      </c>
      <c r="E267" s="74" t="s">
        <v>330</v>
      </c>
      <c r="F267" s="74" t="s">
        <v>368</v>
      </c>
      <c r="G267" s="170">
        <v>2261</v>
      </c>
    </row>
    <row r="268" spans="1:7" x14ac:dyDescent="0.25">
      <c r="A268" s="74">
        <v>128</v>
      </c>
      <c r="B268" s="217" t="s">
        <v>369</v>
      </c>
      <c r="C268" s="74">
        <v>7820</v>
      </c>
      <c r="D268" s="119" t="s">
        <v>434</v>
      </c>
      <c r="E268" s="74" t="s">
        <v>86</v>
      </c>
      <c r="F268" s="74" t="s">
        <v>340</v>
      </c>
      <c r="G268" s="170">
        <v>-9890</v>
      </c>
    </row>
    <row r="269" spans="1:7" x14ac:dyDescent="0.25">
      <c r="A269" s="74">
        <v>128</v>
      </c>
      <c r="B269" s="217" t="s">
        <v>369</v>
      </c>
      <c r="C269" s="74">
        <v>4410</v>
      </c>
      <c r="D269" s="119" t="s">
        <v>86</v>
      </c>
      <c r="E269" s="74" t="s">
        <v>86</v>
      </c>
      <c r="F269" s="74" t="s">
        <v>340</v>
      </c>
      <c r="G269" s="170">
        <v>9890</v>
      </c>
    </row>
    <row r="270" spans="1:7" x14ac:dyDescent="0.25">
      <c r="A270" s="74">
        <v>129</v>
      </c>
      <c r="B270" s="217" t="s">
        <v>369</v>
      </c>
      <c r="C270" s="74">
        <v>7820</v>
      </c>
      <c r="D270" s="119" t="s">
        <v>434</v>
      </c>
      <c r="E270" s="74" t="s">
        <v>169</v>
      </c>
      <c r="F270" s="74" t="s">
        <v>370</v>
      </c>
      <c r="G270" s="170">
        <v>-3382</v>
      </c>
    </row>
    <row r="271" spans="1:7" x14ac:dyDescent="0.25">
      <c r="A271" s="74">
        <v>129</v>
      </c>
      <c r="B271" s="217" t="s">
        <v>369</v>
      </c>
      <c r="C271" s="74">
        <v>3340</v>
      </c>
      <c r="D271" s="119" t="s">
        <v>79</v>
      </c>
      <c r="E271" s="74" t="s">
        <v>169</v>
      </c>
      <c r="F271" s="74" t="s">
        <v>370</v>
      </c>
      <c r="G271" s="170">
        <v>3382</v>
      </c>
    </row>
    <row r="272" spans="1:7" x14ac:dyDescent="0.25">
      <c r="A272" s="74">
        <v>130</v>
      </c>
      <c r="B272" s="217" t="s">
        <v>371</v>
      </c>
      <c r="C272" s="74">
        <v>7820</v>
      </c>
      <c r="D272" s="119" t="s">
        <v>434</v>
      </c>
      <c r="E272" s="74" t="s">
        <v>336</v>
      </c>
      <c r="F272" s="74" t="s">
        <v>372</v>
      </c>
      <c r="G272" s="170">
        <v>-1592</v>
      </c>
    </row>
    <row r="273" spans="1:7" x14ac:dyDescent="0.25">
      <c r="A273" s="74">
        <v>130</v>
      </c>
      <c r="B273" s="217" t="s">
        <v>371</v>
      </c>
      <c r="C273" s="74">
        <v>3340</v>
      </c>
      <c r="D273" s="119" t="s">
        <v>79</v>
      </c>
      <c r="E273" s="74" t="s">
        <v>336</v>
      </c>
      <c r="F273" s="74" t="s">
        <v>372</v>
      </c>
      <c r="G273" s="170">
        <v>1592</v>
      </c>
    </row>
    <row r="274" spans="1:7" x14ac:dyDescent="0.25">
      <c r="A274" s="74">
        <v>131</v>
      </c>
      <c r="B274" s="217" t="s">
        <v>373</v>
      </c>
      <c r="C274" s="74">
        <v>7820</v>
      </c>
      <c r="D274" s="119" t="s">
        <v>434</v>
      </c>
      <c r="E274" s="74" t="s">
        <v>374</v>
      </c>
      <c r="F274" s="74" t="s">
        <v>375</v>
      </c>
      <c r="G274" s="170">
        <v>-2958</v>
      </c>
    </row>
    <row r="275" spans="1:7" x14ac:dyDescent="0.25">
      <c r="A275" s="74">
        <v>131</v>
      </c>
      <c r="B275" s="217" t="s">
        <v>373</v>
      </c>
      <c r="C275" s="74">
        <v>3340</v>
      </c>
      <c r="D275" s="119" t="s">
        <v>79</v>
      </c>
      <c r="E275" s="74" t="s">
        <v>374</v>
      </c>
      <c r="F275" s="74" t="s">
        <v>375</v>
      </c>
      <c r="G275" s="170">
        <v>2958</v>
      </c>
    </row>
    <row r="276" spans="1:7" x14ac:dyDescent="0.25">
      <c r="A276" s="74">
        <v>132</v>
      </c>
      <c r="B276" s="217" t="s">
        <v>322</v>
      </c>
      <c r="C276" s="74">
        <v>7820</v>
      </c>
      <c r="D276" s="119" t="s">
        <v>434</v>
      </c>
      <c r="E276" s="74" t="s">
        <v>86</v>
      </c>
      <c r="F276" s="74" t="s">
        <v>340</v>
      </c>
      <c r="G276" s="170">
        <v>-10358</v>
      </c>
    </row>
    <row r="277" spans="1:7" x14ac:dyDescent="0.25">
      <c r="A277" s="74">
        <v>132</v>
      </c>
      <c r="B277" s="217" t="s">
        <v>322</v>
      </c>
      <c r="C277" s="74">
        <v>4410</v>
      </c>
      <c r="D277" s="119" t="s">
        <v>86</v>
      </c>
      <c r="E277" s="74" t="s">
        <v>86</v>
      </c>
      <c r="F277" s="74" t="s">
        <v>340</v>
      </c>
      <c r="G277" s="170">
        <v>10358</v>
      </c>
    </row>
    <row r="278" spans="1:7" x14ac:dyDescent="0.25">
      <c r="A278" s="74">
        <v>133</v>
      </c>
      <c r="B278" s="217" t="s">
        <v>231</v>
      </c>
      <c r="C278" s="74">
        <v>7820</v>
      </c>
      <c r="D278" s="119" t="s">
        <v>434</v>
      </c>
      <c r="E278" s="74" t="s">
        <v>374</v>
      </c>
      <c r="F278" s="74" t="s">
        <v>376</v>
      </c>
      <c r="G278" s="170">
        <v>-2177</v>
      </c>
    </row>
    <row r="279" spans="1:7" x14ac:dyDescent="0.25">
      <c r="A279" s="74">
        <v>133</v>
      </c>
      <c r="B279" s="217" t="s">
        <v>231</v>
      </c>
      <c r="C279" s="74">
        <v>3340</v>
      </c>
      <c r="D279" s="119" t="s">
        <v>79</v>
      </c>
      <c r="E279" s="74" t="s">
        <v>374</v>
      </c>
      <c r="F279" s="74" t="s">
        <v>376</v>
      </c>
      <c r="G279" s="170">
        <v>2177</v>
      </c>
    </row>
    <row r="280" spans="1:7" x14ac:dyDescent="0.25">
      <c r="A280" s="74">
        <v>134</v>
      </c>
      <c r="B280" s="217" t="s">
        <v>377</v>
      </c>
      <c r="C280" s="74">
        <v>7820</v>
      </c>
      <c r="D280" s="119" t="s">
        <v>434</v>
      </c>
      <c r="E280" s="74" t="s">
        <v>378</v>
      </c>
      <c r="F280" s="74" t="s">
        <v>379</v>
      </c>
      <c r="G280" s="170">
        <v>-1999</v>
      </c>
    </row>
    <row r="281" spans="1:7" x14ac:dyDescent="0.25">
      <c r="A281" s="74">
        <v>134</v>
      </c>
      <c r="B281" s="217" t="s">
        <v>377</v>
      </c>
      <c r="C281" s="74">
        <v>4460</v>
      </c>
      <c r="D281" s="119" t="s">
        <v>435</v>
      </c>
      <c r="E281" s="74" t="s">
        <v>378</v>
      </c>
      <c r="F281" s="74" t="s">
        <v>379</v>
      </c>
      <c r="G281" s="170">
        <v>1999</v>
      </c>
    </row>
    <row r="282" spans="1:7" x14ac:dyDescent="0.25">
      <c r="A282" s="74">
        <v>135</v>
      </c>
      <c r="B282" s="217" t="s">
        <v>380</v>
      </c>
      <c r="C282" s="74">
        <v>7820</v>
      </c>
      <c r="D282" s="119" t="s">
        <v>434</v>
      </c>
      <c r="E282" s="74" t="s">
        <v>381</v>
      </c>
      <c r="F282" s="74" t="s">
        <v>382</v>
      </c>
      <c r="G282" s="170">
        <v>-1887</v>
      </c>
    </row>
    <row r="283" spans="1:7" x14ac:dyDescent="0.25">
      <c r="A283" s="74">
        <v>135</v>
      </c>
      <c r="B283" s="217" t="s">
        <v>380</v>
      </c>
      <c r="C283" s="74">
        <v>3340</v>
      </c>
      <c r="D283" s="119" t="s">
        <v>79</v>
      </c>
      <c r="E283" s="74" t="s">
        <v>381</v>
      </c>
      <c r="F283" s="74" t="s">
        <v>382</v>
      </c>
      <c r="G283" s="170">
        <v>1887</v>
      </c>
    </row>
    <row r="284" spans="1:7" x14ac:dyDescent="0.25">
      <c r="A284" s="74">
        <v>136</v>
      </c>
      <c r="B284" s="217" t="s">
        <v>383</v>
      </c>
      <c r="C284" s="74">
        <v>7820</v>
      </c>
      <c r="D284" s="119" t="s">
        <v>434</v>
      </c>
      <c r="E284" s="74" t="s">
        <v>86</v>
      </c>
      <c r="F284" s="74" t="s">
        <v>340</v>
      </c>
      <c r="G284" s="170">
        <v>-9940</v>
      </c>
    </row>
    <row r="285" spans="1:7" x14ac:dyDescent="0.25">
      <c r="A285" s="74">
        <v>136</v>
      </c>
      <c r="B285" s="217" t="s">
        <v>383</v>
      </c>
      <c r="C285" s="74">
        <v>4410</v>
      </c>
      <c r="D285" s="119" t="s">
        <v>86</v>
      </c>
      <c r="E285" s="74" t="s">
        <v>86</v>
      </c>
      <c r="F285" s="74" t="s">
        <v>340</v>
      </c>
      <c r="G285" s="170">
        <v>9940</v>
      </c>
    </row>
    <row r="286" spans="1:7" x14ac:dyDescent="0.25">
      <c r="A286" s="74">
        <v>137</v>
      </c>
      <c r="B286" s="217" t="s">
        <v>384</v>
      </c>
      <c r="C286" s="74">
        <v>7820</v>
      </c>
      <c r="D286" s="119" t="s">
        <v>434</v>
      </c>
      <c r="E286" s="74" t="s">
        <v>385</v>
      </c>
      <c r="F286" s="74" t="s">
        <v>386</v>
      </c>
      <c r="G286" s="170">
        <v>-2483</v>
      </c>
    </row>
    <row r="287" spans="1:7" x14ac:dyDescent="0.25">
      <c r="A287" s="74">
        <v>137</v>
      </c>
      <c r="B287" s="217" t="s">
        <v>384</v>
      </c>
      <c r="C287" s="74">
        <v>3340</v>
      </c>
      <c r="D287" s="119" t="s">
        <v>79</v>
      </c>
      <c r="E287" s="74" t="s">
        <v>385</v>
      </c>
      <c r="F287" s="74" t="s">
        <v>386</v>
      </c>
      <c r="G287" s="170">
        <v>2483</v>
      </c>
    </row>
    <row r="288" spans="1:7" x14ac:dyDescent="0.25">
      <c r="A288" s="74">
        <v>138</v>
      </c>
      <c r="B288" s="217" t="s">
        <v>387</v>
      </c>
      <c r="C288" s="74">
        <v>7820</v>
      </c>
      <c r="D288" s="119" t="s">
        <v>434</v>
      </c>
      <c r="E288" s="74" t="s">
        <v>169</v>
      </c>
      <c r="F288" s="74" t="s">
        <v>388</v>
      </c>
      <c r="G288" s="170">
        <v>-1737</v>
      </c>
    </row>
    <row r="289" spans="1:7" x14ac:dyDescent="0.25">
      <c r="A289" s="74">
        <v>138</v>
      </c>
      <c r="B289" s="217" t="s">
        <v>387</v>
      </c>
      <c r="C289" s="74">
        <v>3340</v>
      </c>
      <c r="D289" s="119" t="s">
        <v>79</v>
      </c>
      <c r="E289" s="74" t="s">
        <v>169</v>
      </c>
      <c r="F289" s="74" t="s">
        <v>388</v>
      </c>
      <c r="G289" s="170">
        <v>1737</v>
      </c>
    </row>
    <row r="290" spans="1:7" x14ac:dyDescent="0.25">
      <c r="A290" s="74">
        <v>139</v>
      </c>
      <c r="B290" s="217" t="s">
        <v>389</v>
      </c>
      <c r="C290" s="74">
        <v>7820</v>
      </c>
      <c r="D290" s="119" t="s">
        <v>434</v>
      </c>
      <c r="E290" s="74" t="s">
        <v>183</v>
      </c>
      <c r="F290" s="74" t="s">
        <v>344</v>
      </c>
      <c r="G290" s="170">
        <v>69000</v>
      </c>
    </row>
    <row r="291" spans="1:7" x14ac:dyDescent="0.25">
      <c r="A291" s="74">
        <v>139</v>
      </c>
      <c r="B291" s="217" t="s">
        <v>389</v>
      </c>
      <c r="C291" s="74">
        <v>1120</v>
      </c>
      <c r="D291" s="119" t="s">
        <v>436</v>
      </c>
      <c r="E291" s="74" t="s">
        <v>183</v>
      </c>
      <c r="F291" s="74" t="s">
        <v>344</v>
      </c>
      <c r="G291" s="170">
        <v>-69000</v>
      </c>
    </row>
    <row r="292" spans="1:7" x14ac:dyDescent="0.25">
      <c r="A292" s="74">
        <v>140</v>
      </c>
      <c r="B292" s="217" t="s">
        <v>390</v>
      </c>
      <c r="C292" s="74">
        <v>7820</v>
      </c>
      <c r="D292" s="119" t="s">
        <v>434</v>
      </c>
      <c r="E292" s="74" t="s">
        <v>336</v>
      </c>
      <c r="F292" s="74" t="s">
        <v>391</v>
      </c>
      <c r="G292" s="170">
        <v>-2237</v>
      </c>
    </row>
    <row r="293" spans="1:7" x14ac:dyDescent="0.25">
      <c r="A293" s="74">
        <v>140</v>
      </c>
      <c r="B293" s="217" t="s">
        <v>390</v>
      </c>
      <c r="C293" s="74">
        <v>3340</v>
      </c>
      <c r="D293" s="119" t="s">
        <v>79</v>
      </c>
      <c r="E293" s="74" t="s">
        <v>336</v>
      </c>
      <c r="F293" s="74" t="s">
        <v>391</v>
      </c>
      <c r="G293" s="170">
        <v>2237</v>
      </c>
    </row>
    <row r="294" spans="1:7" x14ac:dyDescent="0.25">
      <c r="A294" s="74">
        <v>141</v>
      </c>
      <c r="B294" s="217" t="s">
        <v>392</v>
      </c>
      <c r="C294" s="74">
        <v>7820</v>
      </c>
      <c r="D294" s="119" t="s">
        <v>434</v>
      </c>
      <c r="E294" s="74" t="s">
        <v>183</v>
      </c>
      <c r="F294" s="74" t="s">
        <v>393</v>
      </c>
      <c r="G294" s="170">
        <v>47000</v>
      </c>
    </row>
    <row r="295" spans="1:7" x14ac:dyDescent="0.25">
      <c r="A295" s="74">
        <v>141</v>
      </c>
      <c r="B295" s="217" t="s">
        <v>392</v>
      </c>
      <c r="C295" s="74">
        <v>1120</v>
      </c>
      <c r="D295" s="119" t="s">
        <v>436</v>
      </c>
      <c r="E295" s="74" t="s">
        <v>183</v>
      </c>
      <c r="F295" s="74" t="s">
        <v>393</v>
      </c>
      <c r="G295" s="170">
        <v>-47000</v>
      </c>
    </row>
    <row r="296" spans="1:7" x14ac:dyDescent="0.25">
      <c r="A296" s="74">
        <v>142</v>
      </c>
      <c r="B296" s="217" t="s">
        <v>392</v>
      </c>
      <c r="C296" s="74">
        <v>7820</v>
      </c>
      <c r="D296" s="119" t="s">
        <v>434</v>
      </c>
      <c r="E296" s="74" t="s">
        <v>62</v>
      </c>
      <c r="F296" s="74" t="s">
        <v>394</v>
      </c>
      <c r="G296" s="170">
        <v>1580</v>
      </c>
    </row>
    <row r="297" spans="1:7" x14ac:dyDescent="0.25">
      <c r="A297" s="74">
        <v>142</v>
      </c>
      <c r="B297" s="217" t="s">
        <v>392</v>
      </c>
      <c r="C297" s="74">
        <v>1120</v>
      </c>
      <c r="D297" s="119" t="s">
        <v>436</v>
      </c>
      <c r="E297" s="74" t="s">
        <v>62</v>
      </c>
      <c r="F297" s="74" t="s">
        <v>394</v>
      </c>
      <c r="G297" s="170">
        <v>-1580</v>
      </c>
    </row>
    <row r="298" spans="1:7" x14ac:dyDescent="0.25">
      <c r="A298" s="74">
        <v>143</v>
      </c>
      <c r="B298" s="217" t="s">
        <v>324</v>
      </c>
      <c r="C298" s="74">
        <v>7820</v>
      </c>
      <c r="D298" s="119" t="s">
        <v>434</v>
      </c>
      <c r="E298" s="74" t="s">
        <v>153</v>
      </c>
      <c r="F298" s="74" t="s">
        <v>395</v>
      </c>
      <c r="G298" s="170">
        <v>-19</v>
      </c>
    </row>
    <row r="299" spans="1:7" x14ac:dyDescent="0.25">
      <c r="A299" s="74">
        <v>143</v>
      </c>
      <c r="B299" s="217" t="s">
        <v>324</v>
      </c>
      <c r="C299" s="74">
        <v>6215</v>
      </c>
      <c r="D299" s="119" t="s">
        <v>449</v>
      </c>
      <c r="E299" s="74" t="s">
        <v>153</v>
      </c>
      <c r="F299" s="74" t="s">
        <v>395</v>
      </c>
      <c r="G299" s="170">
        <v>19</v>
      </c>
    </row>
    <row r="300" spans="1:7" x14ac:dyDescent="0.25">
      <c r="A300" s="74">
        <v>144</v>
      </c>
      <c r="B300" s="217" t="s">
        <v>324</v>
      </c>
      <c r="C300" s="74">
        <v>7820</v>
      </c>
      <c r="D300" s="119" t="s">
        <v>434</v>
      </c>
      <c r="E300" s="74" t="s">
        <v>177</v>
      </c>
      <c r="F300" s="74" t="s">
        <v>307</v>
      </c>
      <c r="G300" s="170">
        <v>3</v>
      </c>
    </row>
    <row r="301" spans="1:7" x14ac:dyDescent="0.25">
      <c r="A301" s="74">
        <v>144</v>
      </c>
      <c r="B301" s="217" t="s">
        <v>324</v>
      </c>
      <c r="C301" s="74">
        <v>6110</v>
      </c>
      <c r="D301" s="119" t="s">
        <v>60</v>
      </c>
      <c r="E301" s="74" t="s">
        <v>177</v>
      </c>
      <c r="F301" s="74" t="s">
        <v>307</v>
      </c>
      <c r="G301" s="170">
        <v>-3</v>
      </c>
    </row>
    <row r="302" spans="1:7" x14ac:dyDescent="0.25">
      <c r="A302" s="74">
        <v>145</v>
      </c>
      <c r="B302" s="217" t="s">
        <v>324</v>
      </c>
      <c r="C302" s="74">
        <v>7820</v>
      </c>
      <c r="D302" s="119" t="s">
        <v>434</v>
      </c>
      <c r="E302" s="74" t="s">
        <v>176</v>
      </c>
      <c r="F302" s="74" t="s">
        <v>310</v>
      </c>
      <c r="G302" s="170">
        <v>-1</v>
      </c>
    </row>
    <row r="303" spans="1:7" x14ac:dyDescent="0.25">
      <c r="A303" s="74">
        <v>145</v>
      </c>
      <c r="B303" s="217" t="s">
        <v>324</v>
      </c>
      <c r="C303" s="74">
        <v>6220</v>
      </c>
      <c r="D303" s="119" t="s">
        <v>451</v>
      </c>
      <c r="E303" s="74" t="s">
        <v>176</v>
      </c>
      <c r="F303" s="74" t="s">
        <v>310</v>
      </c>
      <c r="G303" s="170">
        <v>1</v>
      </c>
    </row>
    <row r="304" spans="1:7" x14ac:dyDescent="0.25">
      <c r="A304" s="74">
        <v>146</v>
      </c>
      <c r="B304" s="217" t="s">
        <v>396</v>
      </c>
      <c r="C304" s="74">
        <v>7820</v>
      </c>
      <c r="D304" s="119" t="s">
        <v>434</v>
      </c>
      <c r="E304" s="74" t="s">
        <v>86</v>
      </c>
      <c r="F304" s="74" t="s">
        <v>397</v>
      </c>
      <c r="G304" s="170">
        <v>-10408</v>
      </c>
    </row>
    <row r="305" spans="1:7" x14ac:dyDescent="0.25">
      <c r="A305" s="74">
        <v>146</v>
      </c>
      <c r="B305" s="217" t="s">
        <v>396</v>
      </c>
      <c r="C305" s="74">
        <v>4410</v>
      </c>
      <c r="D305" s="119" t="s">
        <v>86</v>
      </c>
      <c r="E305" s="74" t="s">
        <v>86</v>
      </c>
      <c r="F305" s="74" t="s">
        <v>397</v>
      </c>
      <c r="G305" s="170">
        <v>10408</v>
      </c>
    </row>
    <row r="306" spans="1:7" x14ac:dyDescent="0.25">
      <c r="A306" s="74">
        <v>147</v>
      </c>
      <c r="B306" s="217" t="s">
        <v>396</v>
      </c>
      <c r="C306" s="74">
        <v>7820</v>
      </c>
      <c r="D306" s="119" t="s">
        <v>434</v>
      </c>
      <c r="E306" s="74" t="s">
        <v>398</v>
      </c>
      <c r="F306" s="74" t="s">
        <v>399</v>
      </c>
      <c r="G306" s="170">
        <v>-2201</v>
      </c>
    </row>
    <row r="307" spans="1:7" x14ac:dyDescent="0.25">
      <c r="A307" s="74">
        <v>147</v>
      </c>
      <c r="B307" s="217" t="s">
        <v>396</v>
      </c>
      <c r="C307" s="74">
        <v>3340</v>
      </c>
      <c r="D307" s="119" t="s">
        <v>79</v>
      </c>
      <c r="E307" s="74" t="s">
        <v>398</v>
      </c>
      <c r="F307" s="74" t="s">
        <v>399</v>
      </c>
      <c r="G307" s="170">
        <v>2201</v>
      </c>
    </row>
    <row r="308" spans="1:7" x14ac:dyDescent="0.25">
      <c r="A308" s="74">
        <v>148</v>
      </c>
      <c r="B308" s="217" t="s">
        <v>400</v>
      </c>
      <c r="C308" s="74">
        <v>7820</v>
      </c>
      <c r="D308" s="119" t="s">
        <v>434</v>
      </c>
      <c r="E308" s="74" t="s">
        <v>179</v>
      </c>
      <c r="F308" s="74" t="s">
        <v>401</v>
      </c>
      <c r="G308" s="170">
        <v>-927</v>
      </c>
    </row>
    <row r="309" spans="1:7" x14ac:dyDescent="0.25">
      <c r="A309" s="74">
        <v>148</v>
      </c>
      <c r="B309" s="217" t="s">
        <v>400</v>
      </c>
      <c r="C309" s="74">
        <v>3340</v>
      </c>
      <c r="D309" s="119" t="s">
        <v>79</v>
      </c>
      <c r="E309" s="74" t="s">
        <v>179</v>
      </c>
      <c r="F309" s="74" t="s">
        <v>401</v>
      </c>
      <c r="G309" s="170">
        <v>927</v>
      </c>
    </row>
    <row r="310" spans="1:7" x14ac:dyDescent="0.25">
      <c r="A310" s="74">
        <v>149</v>
      </c>
      <c r="B310" s="217" t="s">
        <v>402</v>
      </c>
      <c r="C310" s="74">
        <v>7820</v>
      </c>
      <c r="D310" s="119" t="s">
        <v>434</v>
      </c>
      <c r="E310" s="74" t="s">
        <v>183</v>
      </c>
      <c r="F310" s="74" t="s">
        <v>393</v>
      </c>
      <c r="G310" s="170">
        <v>42000</v>
      </c>
    </row>
    <row r="311" spans="1:7" x14ac:dyDescent="0.25">
      <c r="A311" s="74">
        <v>149</v>
      </c>
      <c r="B311" s="217" t="s">
        <v>402</v>
      </c>
      <c r="C311" s="74">
        <v>1120</v>
      </c>
      <c r="D311" s="119" t="s">
        <v>436</v>
      </c>
      <c r="E311" s="74" t="s">
        <v>183</v>
      </c>
      <c r="F311" s="74" t="s">
        <v>393</v>
      </c>
      <c r="G311" s="170">
        <v>-42000</v>
      </c>
    </row>
    <row r="312" spans="1:7" x14ac:dyDescent="0.25">
      <c r="A312" s="74">
        <v>150</v>
      </c>
      <c r="B312" s="217" t="s">
        <v>403</v>
      </c>
      <c r="C312" s="74">
        <v>7820</v>
      </c>
      <c r="D312" s="119" t="s">
        <v>434</v>
      </c>
      <c r="E312" s="74" t="s">
        <v>152</v>
      </c>
      <c r="F312" s="74" t="s">
        <v>355</v>
      </c>
      <c r="G312" s="170">
        <v>-17980</v>
      </c>
    </row>
    <row r="313" spans="1:7" x14ac:dyDescent="0.25">
      <c r="A313" s="74">
        <v>150</v>
      </c>
      <c r="B313" s="217" t="s">
        <v>403</v>
      </c>
      <c r="C313" s="74">
        <v>4540</v>
      </c>
      <c r="D313" s="119" t="s">
        <v>126</v>
      </c>
      <c r="E313" s="74" t="s">
        <v>152</v>
      </c>
      <c r="F313" s="74" t="s">
        <v>355</v>
      </c>
      <c r="G313" s="170">
        <v>17980</v>
      </c>
    </row>
    <row r="314" spans="1:7" x14ac:dyDescent="0.25">
      <c r="A314" s="74">
        <v>151</v>
      </c>
      <c r="B314" s="217" t="s">
        <v>404</v>
      </c>
      <c r="C314" s="74">
        <v>7820</v>
      </c>
      <c r="D314" s="119" t="s">
        <v>434</v>
      </c>
      <c r="E314" s="74" t="s">
        <v>86</v>
      </c>
      <c r="F314" s="74" t="s">
        <v>405</v>
      </c>
      <c r="G314" s="170">
        <v>-9940</v>
      </c>
    </row>
    <row r="315" spans="1:7" x14ac:dyDescent="0.25">
      <c r="A315" s="74">
        <v>151</v>
      </c>
      <c r="B315" s="217" t="s">
        <v>404</v>
      </c>
      <c r="C315" s="74">
        <v>4410</v>
      </c>
      <c r="D315" s="119" t="s">
        <v>86</v>
      </c>
      <c r="E315" s="74" t="s">
        <v>86</v>
      </c>
      <c r="F315" s="74" t="s">
        <v>405</v>
      </c>
      <c r="G315" s="170">
        <v>9940</v>
      </c>
    </row>
    <row r="316" spans="1:7" x14ac:dyDescent="0.25">
      <c r="A316" s="74">
        <v>152</v>
      </c>
      <c r="B316" s="217" t="s">
        <v>325</v>
      </c>
      <c r="C316" s="74">
        <v>7820</v>
      </c>
      <c r="D316" s="119" t="s">
        <v>434</v>
      </c>
      <c r="E316" s="74" t="s">
        <v>378</v>
      </c>
      <c r="F316" s="74" t="s">
        <v>406</v>
      </c>
      <c r="G316" s="170">
        <v>-23694</v>
      </c>
    </row>
    <row r="317" spans="1:7" x14ac:dyDescent="0.25">
      <c r="A317" s="74">
        <v>152</v>
      </c>
      <c r="B317" s="217" t="s">
        <v>325</v>
      </c>
      <c r="C317" s="74">
        <v>4460</v>
      </c>
      <c r="D317" s="119" t="s">
        <v>435</v>
      </c>
      <c r="E317" s="74" t="s">
        <v>378</v>
      </c>
      <c r="F317" s="74" t="s">
        <v>406</v>
      </c>
      <c r="G317" s="170">
        <v>23694</v>
      </c>
    </row>
    <row r="318" spans="1:7" x14ac:dyDescent="0.25">
      <c r="A318" s="74">
        <v>153</v>
      </c>
      <c r="B318" s="217" t="s">
        <v>325</v>
      </c>
      <c r="C318" s="74">
        <v>7820</v>
      </c>
      <c r="D318" s="119" t="s">
        <v>434</v>
      </c>
      <c r="E318" s="74" t="s">
        <v>183</v>
      </c>
      <c r="F318" s="74" t="s">
        <v>393</v>
      </c>
      <c r="G318" s="170">
        <v>29000</v>
      </c>
    </row>
    <row r="319" spans="1:7" x14ac:dyDescent="0.25">
      <c r="A319" s="74">
        <v>153</v>
      </c>
      <c r="B319" s="217" t="s">
        <v>325</v>
      </c>
      <c r="C319" s="74">
        <v>1120</v>
      </c>
      <c r="D319" s="119" t="s">
        <v>436</v>
      </c>
      <c r="E319" s="74" t="s">
        <v>183</v>
      </c>
      <c r="F319" s="74" t="s">
        <v>393</v>
      </c>
      <c r="G319" s="170">
        <v>-29000</v>
      </c>
    </row>
    <row r="320" spans="1:7" x14ac:dyDescent="0.25">
      <c r="A320" s="74">
        <v>154</v>
      </c>
      <c r="B320" s="217" t="s">
        <v>325</v>
      </c>
      <c r="C320" s="74">
        <v>7820</v>
      </c>
      <c r="D320" s="119" t="s">
        <v>434</v>
      </c>
      <c r="E320" s="74" t="s">
        <v>153</v>
      </c>
      <c r="F320" s="74" t="s">
        <v>395</v>
      </c>
      <c r="G320" s="170">
        <v>-57</v>
      </c>
    </row>
    <row r="321" spans="1:7" x14ac:dyDescent="0.25">
      <c r="A321" s="74">
        <v>154</v>
      </c>
      <c r="B321" s="217" t="s">
        <v>325</v>
      </c>
      <c r="C321" s="74">
        <v>6215</v>
      </c>
      <c r="D321" s="119" t="s">
        <v>449</v>
      </c>
      <c r="E321" s="74" t="s">
        <v>153</v>
      </c>
      <c r="F321" s="74" t="s">
        <v>395</v>
      </c>
      <c r="G321" s="170">
        <v>57</v>
      </c>
    </row>
    <row r="322" spans="1:7" x14ac:dyDescent="0.25">
      <c r="A322" s="74">
        <v>155</v>
      </c>
      <c r="B322" s="217" t="s">
        <v>407</v>
      </c>
      <c r="C322" s="74">
        <v>7820</v>
      </c>
      <c r="D322" s="119" t="s">
        <v>434</v>
      </c>
      <c r="E322" s="74" t="s">
        <v>183</v>
      </c>
      <c r="F322" s="74" t="s">
        <v>393</v>
      </c>
      <c r="G322" s="170">
        <v>27500</v>
      </c>
    </row>
    <row r="323" spans="1:7" x14ac:dyDescent="0.25">
      <c r="A323" s="74">
        <v>155</v>
      </c>
      <c r="B323" s="217" t="s">
        <v>407</v>
      </c>
      <c r="C323" s="74">
        <v>1120</v>
      </c>
      <c r="D323" s="119" t="s">
        <v>436</v>
      </c>
      <c r="E323" s="74" t="s">
        <v>183</v>
      </c>
      <c r="F323" s="74" t="s">
        <v>393</v>
      </c>
      <c r="G323" s="170">
        <v>-27500</v>
      </c>
    </row>
    <row r="324" spans="1:7" x14ac:dyDescent="0.25">
      <c r="A324" s="74">
        <v>156</v>
      </c>
      <c r="B324" s="217" t="s">
        <v>407</v>
      </c>
      <c r="C324" s="74">
        <v>7820</v>
      </c>
      <c r="D324" s="119" t="s">
        <v>434</v>
      </c>
      <c r="E324" s="74" t="s">
        <v>62</v>
      </c>
      <c r="F324" s="74" t="s">
        <v>308</v>
      </c>
      <c r="G324" s="170">
        <v>1000</v>
      </c>
    </row>
    <row r="325" spans="1:7" x14ac:dyDescent="0.25">
      <c r="A325" s="74">
        <v>156</v>
      </c>
      <c r="B325" s="217" t="s">
        <v>407</v>
      </c>
      <c r="C325" s="74">
        <v>1120</v>
      </c>
      <c r="D325" s="119" t="s">
        <v>436</v>
      </c>
      <c r="E325" s="74" t="s">
        <v>62</v>
      </c>
      <c r="F325" s="74" t="s">
        <v>308</v>
      </c>
      <c r="G325" s="170">
        <v>-1000</v>
      </c>
    </row>
    <row r="326" spans="1:7" x14ac:dyDescent="0.25">
      <c r="A326" s="74">
        <v>157</v>
      </c>
      <c r="B326" s="217" t="s">
        <v>242</v>
      </c>
      <c r="C326" s="74">
        <v>7820</v>
      </c>
      <c r="D326" s="119" t="s">
        <v>434</v>
      </c>
      <c r="E326" s="74" t="s">
        <v>408</v>
      </c>
      <c r="F326" s="74" t="s">
        <v>409</v>
      </c>
      <c r="G326" s="170">
        <v>-3004</v>
      </c>
    </row>
    <row r="327" spans="1:7" x14ac:dyDescent="0.25">
      <c r="A327" s="74">
        <v>157</v>
      </c>
      <c r="B327" s="217" t="s">
        <v>242</v>
      </c>
      <c r="C327" s="74">
        <v>3340</v>
      </c>
      <c r="D327" s="119" t="s">
        <v>79</v>
      </c>
      <c r="E327" s="74" t="s">
        <v>408</v>
      </c>
      <c r="F327" s="74" t="s">
        <v>409</v>
      </c>
      <c r="G327" s="170">
        <v>3004</v>
      </c>
    </row>
    <row r="328" spans="1:7" x14ac:dyDescent="0.25">
      <c r="A328" s="74">
        <v>158</v>
      </c>
      <c r="B328" s="217" t="s">
        <v>410</v>
      </c>
      <c r="C328" s="74">
        <v>7820</v>
      </c>
      <c r="D328" s="119" t="s">
        <v>434</v>
      </c>
      <c r="E328" s="74" t="s">
        <v>179</v>
      </c>
      <c r="F328" s="74" t="s">
        <v>411</v>
      </c>
      <c r="G328" s="170">
        <v>-2520</v>
      </c>
    </row>
    <row r="329" spans="1:7" x14ac:dyDescent="0.25">
      <c r="A329" s="74">
        <v>158</v>
      </c>
      <c r="B329" s="217" t="s">
        <v>410</v>
      </c>
      <c r="C329" s="74">
        <v>3340</v>
      </c>
      <c r="D329" s="119" t="s">
        <v>79</v>
      </c>
      <c r="E329" s="74" t="s">
        <v>179</v>
      </c>
      <c r="F329" s="74" t="s">
        <v>411</v>
      </c>
      <c r="G329" s="170">
        <v>2520</v>
      </c>
    </row>
    <row r="330" spans="1:7" x14ac:dyDescent="0.25">
      <c r="A330" s="74">
        <v>159</v>
      </c>
      <c r="B330" s="217" t="s">
        <v>412</v>
      </c>
      <c r="C330" s="74">
        <v>7820</v>
      </c>
      <c r="D330" s="119" t="s">
        <v>434</v>
      </c>
      <c r="E330" s="74" t="s">
        <v>183</v>
      </c>
      <c r="F330" s="74" t="s">
        <v>393</v>
      </c>
      <c r="G330" s="170">
        <v>25000</v>
      </c>
    </row>
    <row r="331" spans="1:7" x14ac:dyDescent="0.25">
      <c r="A331" s="74">
        <v>159</v>
      </c>
      <c r="B331" s="217" t="s">
        <v>412</v>
      </c>
      <c r="C331" s="74">
        <v>1120</v>
      </c>
      <c r="D331" s="119" t="s">
        <v>436</v>
      </c>
      <c r="E331" s="74" t="s">
        <v>183</v>
      </c>
      <c r="F331" s="74" t="s">
        <v>393</v>
      </c>
      <c r="G331" s="170">
        <v>-25000</v>
      </c>
    </row>
    <row r="332" spans="1:7" x14ac:dyDescent="0.25">
      <c r="A332" s="74">
        <v>160</v>
      </c>
      <c r="B332" s="217" t="s">
        <v>259</v>
      </c>
      <c r="C332" s="74">
        <v>7820</v>
      </c>
      <c r="D332" s="119" t="s">
        <v>434</v>
      </c>
      <c r="E332" s="74" t="s">
        <v>86</v>
      </c>
      <c r="F332" s="74" t="s">
        <v>413</v>
      </c>
      <c r="G332" s="170">
        <v>-9940</v>
      </c>
    </row>
    <row r="333" spans="1:7" x14ac:dyDescent="0.25">
      <c r="A333" s="74">
        <v>160</v>
      </c>
      <c r="B333" s="217" t="s">
        <v>259</v>
      </c>
      <c r="C333" s="74">
        <v>4410</v>
      </c>
      <c r="D333" s="119" t="s">
        <v>86</v>
      </c>
      <c r="E333" s="74" t="s">
        <v>86</v>
      </c>
      <c r="F333" s="74" t="s">
        <v>413</v>
      </c>
      <c r="G333" s="170">
        <v>9940</v>
      </c>
    </row>
    <row r="334" spans="1:7" x14ac:dyDescent="0.25">
      <c r="A334" s="74">
        <v>161</v>
      </c>
      <c r="B334" s="217" t="s">
        <v>259</v>
      </c>
      <c r="C334" s="74">
        <v>7820</v>
      </c>
      <c r="D334" s="119" t="s">
        <v>434</v>
      </c>
      <c r="E334" s="74" t="s">
        <v>153</v>
      </c>
      <c r="F334" s="74" t="s">
        <v>395</v>
      </c>
      <c r="G334" s="170">
        <v>-38</v>
      </c>
    </row>
    <row r="335" spans="1:7" x14ac:dyDescent="0.25">
      <c r="A335" s="74">
        <v>161</v>
      </c>
      <c r="B335" s="217" t="s">
        <v>259</v>
      </c>
      <c r="C335" s="74">
        <v>6215</v>
      </c>
      <c r="D335" s="119" t="s">
        <v>449</v>
      </c>
      <c r="E335" s="74" t="s">
        <v>153</v>
      </c>
      <c r="F335" s="74" t="s">
        <v>395</v>
      </c>
      <c r="G335" s="170">
        <v>38</v>
      </c>
    </row>
    <row r="336" spans="1:7" x14ac:dyDescent="0.25">
      <c r="A336" s="74">
        <v>162</v>
      </c>
      <c r="B336" s="217" t="s">
        <v>414</v>
      </c>
      <c r="C336" s="74">
        <v>7820</v>
      </c>
      <c r="D336" s="119" t="s">
        <v>434</v>
      </c>
      <c r="E336" s="74" t="s">
        <v>62</v>
      </c>
      <c r="F336" s="74" t="s">
        <v>415</v>
      </c>
      <c r="G336" s="170">
        <v>27500</v>
      </c>
    </row>
    <row r="337" spans="1:7" x14ac:dyDescent="0.25">
      <c r="A337" s="74">
        <v>162</v>
      </c>
      <c r="B337" s="217" t="s">
        <v>414</v>
      </c>
      <c r="C337" s="74">
        <v>1120</v>
      </c>
      <c r="D337" s="119" t="s">
        <v>436</v>
      </c>
      <c r="E337" s="74" t="s">
        <v>62</v>
      </c>
      <c r="F337" s="74" t="s">
        <v>415</v>
      </c>
      <c r="G337" s="170">
        <v>-27500</v>
      </c>
    </row>
    <row r="338" spans="1:7" x14ac:dyDescent="0.25">
      <c r="A338" s="74">
        <v>163</v>
      </c>
      <c r="B338" s="217" t="s">
        <v>272</v>
      </c>
      <c r="C338" s="74">
        <v>7820</v>
      </c>
      <c r="D338" s="119" t="s">
        <v>434</v>
      </c>
      <c r="E338" s="74" t="s">
        <v>151</v>
      </c>
      <c r="F338" s="74" t="s">
        <v>416</v>
      </c>
      <c r="G338" s="170">
        <v>-6547</v>
      </c>
    </row>
    <row r="339" spans="1:7" x14ac:dyDescent="0.25">
      <c r="A339" s="74">
        <v>163</v>
      </c>
      <c r="B339" s="217" t="s">
        <v>272</v>
      </c>
      <c r="C339" s="74">
        <v>3340</v>
      </c>
      <c r="D339" s="119" t="s">
        <v>79</v>
      </c>
      <c r="E339" s="74" t="s">
        <v>151</v>
      </c>
      <c r="F339" s="74" t="s">
        <v>416</v>
      </c>
      <c r="G339" s="170">
        <v>6547</v>
      </c>
    </row>
    <row r="340" spans="1:7" x14ac:dyDescent="0.25">
      <c r="A340" s="74">
        <v>164</v>
      </c>
      <c r="B340" s="217" t="s">
        <v>417</v>
      </c>
      <c r="C340" s="74">
        <v>7820</v>
      </c>
      <c r="D340" s="119" t="s">
        <v>434</v>
      </c>
      <c r="E340" s="74" t="s">
        <v>418</v>
      </c>
      <c r="F340" s="74" t="s">
        <v>419</v>
      </c>
      <c r="G340" s="170">
        <v>-9000</v>
      </c>
    </row>
    <row r="341" spans="1:7" x14ac:dyDescent="0.25">
      <c r="A341" s="74">
        <v>164</v>
      </c>
      <c r="B341" s="217" t="s">
        <v>417</v>
      </c>
      <c r="C341" s="74">
        <v>3340</v>
      </c>
      <c r="D341" s="119" t="s">
        <v>79</v>
      </c>
      <c r="E341" s="74" t="s">
        <v>418</v>
      </c>
      <c r="F341" s="74" t="s">
        <v>419</v>
      </c>
      <c r="G341" s="170">
        <v>9000</v>
      </c>
    </row>
    <row r="342" spans="1:7" x14ac:dyDescent="0.25">
      <c r="A342" s="74">
        <v>165</v>
      </c>
      <c r="B342" s="217" t="s">
        <v>277</v>
      </c>
      <c r="C342" s="74">
        <v>7820</v>
      </c>
      <c r="D342" s="119" t="s">
        <v>434</v>
      </c>
      <c r="E342" s="74" t="s">
        <v>179</v>
      </c>
      <c r="F342" s="74" t="s">
        <v>420</v>
      </c>
      <c r="G342" s="170">
        <v>-3828</v>
      </c>
    </row>
    <row r="343" spans="1:7" x14ac:dyDescent="0.25">
      <c r="A343" s="74">
        <v>165</v>
      </c>
      <c r="B343" s="217" t="s">
        <v>277</v>
      </c>
      <c r="C343" s="74">
        <v>3340</v>
      </c>
      <c r="D343" s="119" t="s">
        <v>79</v>
      </c>
      <c r="E343" s="74" t="s">
        <v>179</v>
      </c>
      <c r="F343" s="74" t="s">
        <v>420</v>
      </c>
      <c r="G343" s="170">
        <v>3828</v>
      </c>
    </row>
    <row r="344" spans="1:7" x14ac:dyDescent="0.25">
      <c r="A344" s="74">
        <v>166</v>
      </c>
      <c r="B344" s="217" t="s">
        <v>283</v>
      </c>
      <c r="C344" s="74">
        <v>7820</v>
      </c>
      <c r="D344" s="119" t="s">
        <v>434</v>
      </c>
      <c r="E344" s="74" t="s">
        <v>421</v>
      </c>
      <c r="F344" s="74" t="s">
        <v>422</v>
      </c>
      <c r="G344" s="170">
        <v>-4139</v>
      </c>
    </row>
    <row r="345" spans="1:7" x14ac:dyDescent="0.25">
      <c r="A345" s="74">
        <v>166</v>
      </c>
      <c r="B345" s="217" t="s">
        <v>283</v>
      </c>
      <c r="C345" s="74">
        <v>3340</v>
      </c>
      <c r="D345" s="119" t="s">
        <v>79</v>
      </c>
      <c r="E345" s="74" t="s">
        <v>421</v>
      </c>
      <c r="F345" s="74" t="s">
        <v>422</v>
      </c>
      <c r="G345" s="170">
        <v>4139</v>
      </c>
    </row>
    <row r="346" spans="1:7" x14ac:dyDescent="0.25">
      <c r="A346" s="74">
        <v>167</v>
      </c>
      <c r="B346" s="217" t="s">
        <v>287</v>
      </c>
      <c r="C346" s="74">
        <v>7820</v>
      </c>
      <c r="D346" s="119" t="s">
        <v>434</v>
      </c>
      <c r="E346" s="74" t="s">
        <v>151</v>
      </c>
      <c r="F346" s="74" t="s">
        <v>423</v>
      </c>
      <c r="G346" s="170">
        <v>-22156</v>
      </c>
    </row>
    <row r="347" spans="1:7" x14ac:dyDescent="0.25">
      <c r="A347" s="74">
        <v>167</v>
      </c>
      <c r="B347" s="217" t="s">
        <v>287</v>
      </c>
      <c r="C347" s="74">
        <v>4540</v>
      </c>
      <c r="D347" s="119" t="s">
        <v>126</v>
      </c>
      <c r="E347" s="74" t="s">
        <v>151</v>
      </c>
      <c r="F347" s="74" t="s">
        <v>423</v>
      </c>
      <c r="G347" s="170">
        <v>22156</v>
      </c>
    </row>
    <row r="348" spans="1:7" x14ac:dyDescent="0.25">
      <c r="A348" s="74">
        <v>168</v>
      </c>
      <c r="B348" s="217" t="s">
        <v>296</v>
      </c>
      <c r="C348" s="74">
        <v>7820</v>
      </c>
      <c r="D348" s="119" t="s">
        <v>434</v>
      </c>
      <c r="E348" s="74" t="s">
        <v>152</v>
      </c>
      <c r="F348" s="74" t="s">
        <v>355</v>
      </c>
      <c r="G348" s="170">
        <v>-11020</v>
      </c>
    </row>
    <row r="349" spans="1:7" x14ac:dyDescent="0.25">
      <c r="A349" s="74">
        <v>168</v>
      </c>
      <c r="B349" s="217" t="s">
        <v>296</v>
      </c>
      <c r="C349" s="74">
        <v>4540</v>
      </c>
      <c r="D349" s="119" t="s">
        <v>126</v>
      </c>
      <c r="E349" s="74" t="s">
        <v>152</v>
      </c>
      <c r="F349" s="74" t="s">
        <v>355</v>
      </c>
      <c r="G349" s="170">
        <v>11020</v>
      </c>
    </row>
    <row r="350" spans="1:7" x14ac:dyDescent="0.25">
      <c r="A350" s="74">
        <v>169</v>
      </c>
      <c r="B350" s="217" t="s">
        <v>306</v>
      </c>
      <c r="C350" s="74">
        <v>7820</v>
      </c>
      <c r="D350" s="119" t="s">
        <v>434</v>
      </c>
      <c r="E350" s="74" t="s">
        <v>86</v>
      </c>
      <c r="F350" s="74" t="s">
        <v>424</v>
      </c>
      <c r="G350" s="170">
        <v>-9940</v>
      </c>
    </row>
    <row r="351" spans="1:7" x14ac:dyDescent="0.25">
      <c r="A351" s="74">
        <v>169</v>
      </c>
      <c r="B351" s="217" t="s">
        <v>306</v>
      </c>
      <c r="C351" s="74">
        <v>4410</v>
      </c>
      <c r="D351" s="119" t="s">
        <v>86</v>
      </c>
      <c r="E351" s="74" t="s">
        <v>86</v>
      </c>
      <c r="F351" s="74" t="s">
        <v>424</v>
      </c>
      <c r="G351" s="170">
        <v>9940</v>
      </c>
    </row>
    <row r="352" spans="1:7" x14ac:dyDescent="0.25">
      <c r="A352" s="74">
        <v>170</v>
      </c>
      <c r="B352" s="217" t="s">
        <v>306</v>
      </c>
      <c r="C352" s="74">
        <v>7820</v>
      </c>
      <c r="D352" s="119" t="s">
        <v>434</v>
      </c>
      <c r="E352" s="74" t="s">
        <v>153</v>
      </c>
      <c r="F352" s="74" t="s">
        <v>395</v>
      </c>
      <c r="G352" s="170">
        <v>-57</v>
      </c>
    </row>
    <row r="353" spans="1:7" x14ac:dyDescent="0.25">
      <c r="A353" s="74">
        <v>170</v>
      </c>
      <c r="B353" s="217" t="s">
        <v>306</v>
      </c>
      <c r="C353" s="74">
        <v>6215</v>
      </c>
      <c r="D353" s="119" t="s">
        <v>449</v>
      </c>
      <c r="E353" s="74" t="s">
        <v>153</v>
      </c>
      <c r="F353" s="74" t="s">
        <v>395</v>
      </c>
      <c r="G353" s="170">
        <v>57</v>
      </c>
    </row>
    <row r="354" spans="1:7" x14ac:dyDescent="0.25">
      <c r="A354" s="74">
        <v>171</v>
      </c>
      <c r="B354" s="217" t="s">
        <v>306</v>
      </c>
      <c r="C354" s="74">
        <v>7820</v>
      </c>
      <c r="D354" s="119" t="s">
        <v>434</v>
      </c>
      <c r="E354" s="74" t="s">
        <v>177</v>
      </c>
      <c r="F354" s="74" t="s">
        <v>307</v>
      </c>
      <c r="G354" s="170">
        <v>188</v>
      </c>
    </row>
    <row r="355" spans="1:7" x14ac:dyDescent="0.25">
      <c r="A355" s="74">
        <v>171</v>
      </c>
      <c r="B355" s="217" t="s">
        <v>306</v>
      </c>
      <c r="C355" s="74">
        <v>6110</v>
      </c>
      <c r="D355" s="119" t="s">
        <v>60</v>
      </c>
      <c r="E355" s="74" t="s">
        <v>177</v>
      </c>
      <c r="F355" s="74" t="s">
        <v>307</v>
      </c>
      <c r="G355" s="170">
        <v>-188</v>
      </c>
    </row>
    <row r="356" spans="1:7" x14ac:dyDescent="0.25">
      <c r="A356" s="74">
        <v>172</v>
      </c>
      <c r="B356" s="217" t="s">
        <v>306</v>
      </c>
      <c r="C356" s="74">
        <v>7820</v>
      </c>
      <c r="D356" s="119" t="s">
        <v>434</v>
      </c>
      <c r="E356" s="74" t="s">
        <v>176</v>
      </c>
      <c r="F356" s="74" t="s">
        <v>310</v>
      </c>
      <c r="G356" s="170">
        <v>-41</v>
      </c>
    </row>
    <row r="357" spans="1:7" x14ac:dyDescent="0.25">
      <c r="A357" s="74">
        <v>172</v>
      </c>
      <c r="B357" s="217" t="s">
        <v>306</v>
      </c>
      <c r="C357" s="74">
        <v>6220</v>
      </c>
      <c r="D357" s="119" t="s">
        <v>451</v>
      </c>
      <c r="E357" s="74" t="s">
        <v>176</v>
      </c>
      <c r="F357" s="74" t="s">
        <v>310</v>
      </c>
      <c r="G357" s="170">
        <v>41</v>
      </c>
    </row>
    <row r="358" spans="1:7" x14ac:dyDescent="0.25">
      <c r="A358" s="74">
        <v>173</v>
      </c>
      <c r="B358" s="217" t="s">
        <v>306</v>
      </c>
      <c r="C358" s="74">
        <v>7815</v>
      </c>
      <c r="D358" s="119" t="s">
        <v>432</v>
      </c>
      <c r="E358" s="74" t="s">
        <v>177</v>
      </c>
      <c r="F358" s="74" t="s">
        <v>307</v>
      </c>
      <c r="G358" s="170">
        <v>52236</v>
      </c>
    </row>
    <row r="359" spans="1:7" x14ac:dyDescent="0.25">
      <c r="A359" s="74">
        <v>173</v>
      </c>
      <c r="B359" s="217" t="s">
        <v>306</v>
      </c>
      <c r="C359" s="74">
        <v>6110</v>
      </c>
      <c r="D359" s="119" t="s">
        <v>60</v>
      </c>
      <c r="E359" s="74" t="s">
        <v>177</v>
      </c>
      <c r="F359" s="74" t="s">
        <v>307</v>
      </c>
      <c r="G359" s="170">
        <v>-52236</v>
      </c>
    </row>
    <row r="360" spans="1:7" x14ac:dyDescent="0.25">
      <c r="A360" s="74">
        <v>174</v>
      </c>
      <c r="B360" s="217" t="s">
        <v>306</v>
      </c>
      <c r="C360" s="74">
        <v>7815</v>
      </c>
      <c r="D360" s="119" t="s">
        <v>432</v>
      </c>
      <c r="E360" s="74" t="s">
        <v>176</v>
      </c>
      <c r="F360" s="74" t="s">
        <v>310</v>
      </c>
      <c r="G360" s="170">
        <v>-11492</v>
      </c>
    </row>
    <row r="361" spans="1:7" x14ac:dyDescent="0.25">
      <c r="A361" s="74">
        <v>174</v>
      </c>
      <c r="B361" s="217" t="s">
        <v>306</v>
      </c>
      <c r="C361" s="74">
        <v>6220</v>
      </c>
      <c r="D361" s="119" t="s">
        <v>451</v>
      </c>
      <c r="E361" s="74" t="s">
        <v>176</v>
      </c>
      <c r="F361" s="74" t="s">
        <v>310</v>
      </c>
      <c r="G361" s="170">
        <v>11492</v>
      </c>
    </row>
    <row r="362" spans="1:7" x14ac:dyDescent="0.25">
      <c r="A362" s="232">
        <v>175</v>
      </c>
      <c r="B362" s="222" t="s">
        <v>306</v>
      </c>
      <c r="C362" s="11">
        <v>7840</v>
      </c>
      <c r="D362" s="119" t="s">
        <v>100</v>
      </c>
      <c r="E362" s="231" t="s">
        <v>443</v>
      </c>
      <c r="F362" s="230"/>
      <c r="G362" s="234">
        <v>980000</v>
      </c>
    </row>
    <row r="363" spans="1:7" x14ac:dyDescent="0.25">
      <c r="A363" s="232">
        <v>175</v>
      </c>
      <c r="B363" s="222" t="s">
        <v>306</v>
      </c>
      <c r="C363" s="11">
        <v>2520</v>
      </c>
      <c r="D363" s="119" t="s">
        <v>73</v>
      </c>
      <c r="E363" s="231" t="s">
        <v>443</v>
      </c>
      <c r="F363" s="230"/>
      <c r="G363" s="234">
        <v>-980000</v>
      </c>
    </row>
    <row r="364" spans="1:7" x14ac:dyDescent="0.25">
      <c r="A364" s="232">
        <v>176</v>
      </c>
      <c r="B364" s="222" t="s">
        <v>306</v>
      </c>
      <c r="C364" s="11">
        <v>7840</v>
      </c>
      <c r="D364" s="119" t="s">
        <v>75</v>
      </c>
      <c r="E364" s="231" t="s">
        <v>443</v>
      </c>
      <c r="F364" s="230"/>
      <c r="G364" s="234">
        <v>-430000</v>
      </c>
    </row>
    <row r="365" spans="1:7" x14ac:dyDescent="0.25">
      <c r="A365" s="232">
        <v>176</v>
      </c>
      <c r="B365" s="222" t="s">
        <v>306</v>
      </c>
      <c r="C365" s="11">
        <v>2520</v>
      </c>
      <c r="D365" s="119" t="s">
        <v>73</v>
      </c>
      <c r="E365" s="231" t="s">
        <v>443</v>
      </c>
      <c r="F365" s="230"/>
      <c r="G365" s="234">
        <v>430000</v>
      </c>
    </row>
    <row r="366" spans="1:7" x14ac:dyDescent="0.25">
      <c r="A366" s="232">
        <v>175</v>
      </c>
      <c r="B366" s="222" t="s">
        <v>306</v>
      </c>
      <c r="C366" s="11">
        <v>9350</v>
      </c>
      <c r="D366" s="119" t="s">
        <v>23</v>
      </c>
      <c r="E366" s="231" t="s">
        <v>442</v>
      </c>
      <c r="F366" s="230"/>
      <c r="G366" s="234">
        <v>-788983</v>
      </c>
    </row>
    <row r="367" spans="1:7" x14ac:dyDescent="0.25">
      <c r="A367" s="232">
        <v>175</v>
      </c>
      <c r="B367" s="222" t="s">
        <v>306</v>
      </c>
      <c r="C367" s="237" t="s">
        <v>74</v>
      </c>
      <c r="D367" s="119" t="s">
        <v>75</v>
      </c>
      <c r="E367" s="231" t="s">
        <v>146</v>
      </c>
      <c r="F367" s="231" t="s">
        <v>444</v>
      </c>
      <c r="G367" s="236">
        <v>252822</v>
      </c>
    </row>
    <row r="368" spans="1:7" x14ac:dyDescent="0.25">
      <c r="A368" s="232">
        <v>175</v>
      </c>
      <c r="B368" s="222" t="s">
        <v>306</v>
      </c>
      <c r="C368" s="237" t="s">
        <v>74</v>
      </c>
      <c r="D368" s="119" t="s">
        <v>75</v>
      </c>
      <c r="E368" s="231" t="s">
        <v>162</v>
      </c>
      <c r="F368" s="231" t="s">
        <v>444</v>
      </c>
      <c r="G368" s="236">
        <v>139677</v>
      </c>
    </row>
    <row r="369" spans="1:7" x14ac:dyDescent="0.25">
      <c r="A369" s="232">
        <v>175</v>
      </c>
      <c r="B369" s="222" t="s">
        <v>306</v>
      </c>
      <c r="C369" s="237" t="s">
        <v>74</v>
      </c>
      <c r="D369" s="119" t="s">
        <v>75</v>
      </c>
      <c r="E369" s="231" t="s">
        <v>445</v>
      </c>
      <c r="F369" s="231" t="s">
        <v>444</v>
      </c>
      <c r="G369" s="236">
        <v>165000</v>
      </c>
    </row>
    <row r="370" spans="1:7" x14ac:dyDescent="0.25">
      <c r="A370" s="232">
        <v>175</v>
      </c>
      <c r="B370" s="222" t="s">
        <v>306</v>
      </c>
      <c r="C370" s="237" t="s">
        <v>85</v>
      </c>
      <c r="D370" s="119" t="s">
        <v>86</v>
      </c>
      <c r="E370" s="231" t="s">
        <v>446</v>
      </c>
      <c r="F370" s="231" t="s">
        <v>447</v>
      </c>
      <c r="G370" s="236">
        <v>10064</v>
      </c>
    </row>
    <row r="371" spans="1:7" x14ac:dyDescent="0.25">
      <c r="A371" s="232">
        <v>175</v>
      </c>
      <c r="B371" s="222" t="s">
        <v>306</v>
      </c>
      <c r="C371" s="237" t="s">
        <v>74</v>
      </c>
      <c r="D371" s="119" t="s">
        <v>75</v>
      </c>
      <c r="E371" s="231" t="s">
        <v>204</v>
      </c>
      <c r="F371" s="231" t="s">
        <v>444</v>
      </c>
      <c r="G371" s="236">
        <v>40021</v>
      </c>
    </row>
    <row r="372" spans="1:7" x14ac:dyDescent="0.25">
      <c r="A372" s="232">
        <v>175</v>
      </c>
      <c r="B372" s="222" t="s">
        <v>306</v>
      </c>
      <c r="C372" s="237" t="s">
        <v>74</v>
      </c>
      <c r="D372" s="119" t="s">
        <v>75</v>
      </c>
      <c r="E372" s="231" t="s">
        <v>166</v>
      </c>
      <c r="F372" s="231" t="s">
        <v>444</v>
      </c>
      <c r="G372" s="236">
        <v>181399</v>
      </c>
    </row>
    <row r="373" spans="1:7" x14ac:dyDescent="0.25">
      <c r="A373" s="232"/>
      <c r="B373" s="149"/>
      <c r="C373" s="131"/>
      <c r="D373" s="136"/>
      <c r="E373" s="150"/>
      <c r="F373" s="150"/>
      <c r="G373" s="151">
        <f>SUM(G6:G372)</f>
        <v>0</v>
      </c>
    </row>
    <row r="374" spans="1:7" x14ac:dyDescent="0.25">
      <c r="A374" s="148"/>
      <c r="B374" s="149"/>
      <c r="C374" s="131"/>
      <c r="D374" s="136"/>
      <c r="E374" s="150"/>
      <c r="F374" s="150"/>
      <c r="G374" s="151"/>
    </row>
    <row r="375" spans="1:7" x14ac:dyDescent="0.25">
      <c r="A375" s="148"/>
      <c r="C375" s="131"/>
      <c r="D375" s="136"/>
      <c r="E375" s="137"/>
      <c r="F375" s="127"/>
      <c r="G375" s="139"/>
    </row>
    <row r="376" spans="1:7" x14ac:dyDescent="0.25">
      <c r="A376" s="148"/>
      <c r="C376" s="131"/>
      <c r="D376" s="136"/>
      <c r="E376" s="137"/>
      <c r="F376" s="127"/>
      <c r="G376" s="139"/>
    </row>
    <row r="377" spans="1:7" x14ac:dyDescent="0.25">
      <c r="A377" s="148"/>
      <c r="C377" s="131"/>
      <c r="D377" s="136"/>
      <c r="E377" s="137"/>
      <c r="F377" s="137"/>
      <c r="G377" s="139"/>
    </row>
    <row r="378" spans="1:7" x14ac:dyDescent="0.25">
      <c r="A378" s="134"/>
      <c r="C378" s="154"/>
      <c r="D378" s="133"/>
      <c r="E378" s="132"/>
      <c r="F378" s="132"/>
      <c r="G378" s="132"/>
    </row>
    <row r="379" spans="1:7" x14ac:dyDescent="0.25">
      <c r="A379" s="134"/>
      <c r="C379" s="154"/>
      <c r="D379" s="133"/>
      <c r="E379" s="132"/>
      <c r="F379" s="132"/>
      <c r="G379" s="132"/>
    </row>
    <row r="380" spans="1:7" x14ac:dyDescent="0.25">
      <c r="A380" s="134"/>
      <c r="C380" s="154"/>
      <c r="D380" s="133"/>
      <c r="E380" s="132"/>
      <c r="F380" s="132"/>
      <c r="G380" s="132"/>
    </row>
    <row r="381" spans="1:7" x14ac:dyDescent="0.25">
      <c r="A381" s="134"/>
      <c r="C381" s="154"/>
      <c r="D381" s="133"/>
      <c r="E381" s="132"/>
      <c r="F381" s="132"/>
      <c r="G381" s="132"/>
    </row>
    <row r="382" spans="1:7" x14ac:dyDescent="0.25">
      <c r="A382" s="148"/>
      <c r="C382" s="131"/>
      <c r="D382" s="180"/>
      <c r="E382" s="181"/>
      <c r="F382" s="137"/>
      <c r="G382" s="139"/>
    </row>
    <row r="383" spans="1:7" x14ac:dyDescent="0.25">
      <c r="A383" s="148"/>
      <c r="C383" s="131"/>
      <c r="D383" s="136"/>
      <c r="E383" s="137"/>
      <c r="F383" s="137"/>
      <c r="G383" s="138"/>
    </row>
    <row r="384" spans="1:7" x14ac:dyDescent="0.25">
      <c r="A384" s="148"/>
      <c r="C384" s="131"/>
      <c r="D384" s="136"/>
      <c r="E384" s="137"/>
      <c r="F384" s="137"/>
      <c r="G384" s="139"/>
    </row>
    <row r="385" spans="1:7" x14ac:dyDescent="0.25">
      <c r="A385" s="135"/>
      <c r="C385" s="131"/>
      <c r="D385" s="136"/>
      <c r="E385" s="182"/>
      <c r="F385" s="137"/>
      <c r="G385" s="139"/>
    </row>
    <row r="386" spans="1:7" x14ac:dyDescent="0.25">
      <c r="A386" s="148"/>
      <c r="C386" s="131"/>
      <c r="D386" s="136"/>
      <c r="E386" s="137"/>
      <c r="F386" s="137"/>
      <c r="G386" s="139"/>
    </row>
    <row r="387" spans="1:7" x14ac:dyDescent="0.25">
      <c r="A387" s="148"/>
      <c r="C387" s="131"/>
      <c r="D387" s="136"/>
      <c r="E387" s="137"/>
      <c r="F387" s="137"/>
      <c r="G387" s="138"/>
    </row>
    <row r="388" spans="1:7" x14ac:dyDescent="0.25">
      <c r="A388" s="148"/>
      <c r="C388" s="131"/>
      <c r="D388" s="136"/>
      <c r="E388" s="140"/>
      <c r="F388" s="137"/>
      <c r="G388" s="138"/>
    </row>
    <row r="389" spans="1:7" x14ac:dyDescent="0.25">
      <c r="A389" s="135"/>
      <c r="C389" s="131"/>
      <c r="D389" s="136"/>
      <c r="E389" s="137"/>
      <c r="F389" s="137"/>
      <c r="G389" s="139"/>
    </row>
    <row r="390" spans="1:7" x14ac:dyDescent="0.25">
      <c r="A390" s="148"/>
      <c r="C390" s="131"/>
      <c r="D390" s="136"/>
      <c r="E390" s="140"/>
      <c r="F390" s="137"/>
      <c r="G390" s="138"/>
    </row>
    <row r="391" spans="1:7" x14ac:dyDescent="0.25">
      <c r="A391" s="148"/>
      <c r="C391" s="131"/>
      <c r="D391" s="136"/>
      <c r="E391" s="137"/>
      <c r="F391" s="137"/>
      <c r="G391" s="138"/>
    </row>
    <row r="392" spans="1:7" x14ac:dyDescent="0.25">
      <c r="A392" s="148"/>
      <c r="C392" s="131"/>
      <c r="D392" s="136"/>
      <c r="E392" s="137"/>
      <c r="F392" s="137"/>
      <c r="G392" s="139"/>
    </row>
    <row r="393" spans="1:7" x14ac:dyDescent="0.25">
      <c r="A393" s="135"/>
      <c r="C393" s="131"/>
      <c r="D393" s="136"/>
      <c r="E393" s="137"/>
      <c r="F393" s="137"/>
      <c r="G393" s="139"/>
    </row>
    <row r="394" spans="1:7" x14ac:dyDescent="0.25">
      <c r="A394" s="148"/>
      <c r="C394" s="131"/>
      <c r="D394" s="136"/>
      <c r="E394" s="137"/>
      <c r="F394" s="137"/>
      <c r="G394" s="139"/>
    </row>
    <row r="395" spans="1:7" x14ac:dyDescent="0.25">
      <c r="A395" s="148"/>
      <c r="C395" s="131"/>
      <c r="D395" s="136"/>
      <c r="E395" s="137"/>
      <c r="F395" s="137"/>
      <c r="G395" s="138"/>
    </row>
    <row r="396" spans="1:7" x14ac:dyDescent="0.25">
      <c r="A396" s="148"/>
      <c r="C396" s="131"/>
      <c r="D396" s="136"/>
      <c r="E396" s="140"/>
      <c r="F396" s="137"/>
      <c r="G396" s="138"/>
    </row>
    <row r="397" spans="1:7" x14ac:dyDescent="0.25">
      <c r="A397" s="135"/>
      <c r="C397" s="131"/>
      <c r="D397" s="136"/>
      <c r="E397" s="137"/>
      <c r="F397" s="137"/>
      <c r="G397" s="139"/>
    </row>
    <row r="398" spans="1:7" x14ac:dyDescent="0.25">
      <c r="A398" s="148"/>
      <c r="C398" s="131"/>
      <c r="D398" s="136"/>
      <c r="E398" s="137"/>
      <c r="F398" s="137"/>
      <c r="G398" s="139"/>
    </row>
    <row r="399" spans="1:7" x14ac:dyDescent="0.25">
      <c r="A399" s="148"/>
      <c r="C399" s="131"/>
      <c r="D399" s="136"/>
      <c r="E399" s="137"/>
      <c r="F399" s="137"/>
      <c r="G399" s="138"/>
    </row>
    <row r="400" spans="1:7" x14ac:dyDescent="0.25">
      <c r="A400" s="148"/>
      <c r="C400" s="131"/>
      <c r="D400" s="136"/>
      <c r="E400" s="140"/>
      <c r="F400" s="137"/>
      <c r="G400" s="138"/>
    </row>
    <row r="401" spans="1:10" x14ac:dyDescent="0.25">
      <c r="A401" s="135"/>
      <c r="C401" s="131"/>
      <c r="D401" s="136"/>
      <c r="E401" s="137"/>
      <c r="F401" s="137"/>
      <c r="G401" s="139"/>
    </row>
    <row r="402" spans="1:10" x14ac:dyDescent="0.25">
      <c r="A402" s="148"/>
      <c r="C402" s="131"/>
      <c r="D402" s="136"/>
      <c r="E402" s="137"/>
      <c r="F402" s="137"/>
      <c r="G402" s="139"/>
    </row>
    <row r="403" spans="1:10" x14ac:dyDescent="0.25">
      <c r="A403" s="148"/>
      <c r="C403" s="131"/>
      <c r="D403" s="136"/>
      <c r="E403" s="137"/>
      <c r="F403" s="137"/>
      <c r="G403" s="138"/>
    </row>
    <row r="404" spans="1:10" x14ac:dyDescent="0.25">
      <c r="A404" s="148"/>
      <c r="C404" s="131"/>
      <c r="D404" s="136"/>
      <c r="E404" s="137"/>
      <c r="F404" s="137"/>
      <c r="G404" s="139"/>
    </row>
    <row r="405" spans="1:10" x14ac:dyDescent="0.25">
      <c r="A405" s="148"/>
      <c r="C405" s="131"/>
      <c r="D405" s="136"/>
      <c r="E405" s="137"/>
      <c r="F405" s="137"/>
      <c r="G405" s="138"/>
    </row>
    <row r="406" spans="1:10" x14ac:dyDescent="0.25">
      <c r="A406" s="135"/>
      <c r="C406" s="131"/>
      <c r="D406" s="136"/>
      <c r="E406" s="137"/>
      <c r="F406" s="137"/>
      <c r="G406" s="139"/>
    </row>
    <row r="407" spans="1:10" x14ac:dyDescent="0.25">
      <c r="A407" s="148"/>
      <c r="C407" s="131"/>
      <c r="D407" s="136"/>
      <c r="E407" s="137"/>
      <c r="F407" s="137"/>
      <c r="G407" s="138"/>
    </row>
    <row r="408" spans="1:10" x14ac:dyDescent="0.25">
      <c r="A408" s="148"/>
      <c r="C408" s="131"/>
      <c r="D408" s="136"/>
      <c r="E408" s="137"/>
      <c r="F408" s="137"/>
      <c r="G408" s="138"/>
    </row>
    <row r="409" spans="1:10" x14ac:dyDescent="0.25">
      <c r="A409" s="135"/>
      <c r="C409" s="131"/>
      <c r="D409" s="136"/>
      <c r="E409" s="137"/>
      <c r="F409" s="137"/>
      <c r="G409" s="139"/>
      <c r="J409" s="119">
        <f>355000/5000</f>
        <v>71</v>
      </c>
    </row>
    <row r="410" spans="1:10" x14ac:dyDescent="0.25">
      <c r="A410" s="135"/>
      <c r="C410" s="131"/>
      <c r="D410" s="136"/>
      <c r="E410" s="137"/>
      <c r="F410" s="137"/>
      <c r="G410" s="139"/>
    </row>
    <row r="411" spans="1:10" x14ac:dyDescent="0.25">
      <c r="A411" s="148"/>
      <c r="C411" s="142"/>
      <c r="D411" s="136"/>
      <c r="E411" s="137"/>
      <c r="F411" s="141"/>
      <c r="G411" s="141"/>
    </row>
    <row r="412" spans="1:10" x14ac:dyDescent="0.25">
      <c r="A412" s="148"/>
      <c r="C412" s="131"/>
      <c r="D412" s="136"/>
      <c r="E412" s="137"/>
      <c r="F412" s="137"/>
      <c r="G412" s="138"/>
    </row>
    <row r="413" spans="1:10" x14ac:dyDescent="0.25">
      <c r="A413" s="135"/>
      <c r="C413" s="131"/>
      <c r="D413" s="136"/>
      <c r="E413" s="137"/>
      <c r="F413" s="137"/>
      <c r="G413" s="139"/>
    </row>
  </sheetData>
  <autoFilter ref="A5:J385"/>
  <sortState ref="A6:G372">
    <sortCondition ref="A6:A372"/>
  </sortState>
  <pageMargins left="0.35433070866141736" right="0.19685039370078741" top="0.19685039370078741" bottom="0.35433070866141736" header="0.31496062992125984" footer="0.31496062992125984"/>
  <pageSetup paperSize="9" orientation="portrait"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Grunnupplýsingar</vt:lpstr>
      <vt:lpstr>Forsíða</vt:lpstr>
      <vt:lpstr>áritun</vt:lpstr>
      <vt:lpstr>efnahagur og rekstur</vt:lpstr>
      <vt:lpstr>listi</vt:lpstr>
      <vt:lpstr>bankayfirlit</vt:lpstr>
      <vt:lpstr>Pivot</vt:lpstr>
      <vt:lpstr>hreyfingar í ryklaröð</vt:lpstr>
      <vt:lpstr>hreyfingar í fskj röð</vt:lpstr>
      <vt:lpstr>aðalbók</vt:lpstr>
      <vt:lpstr>DAGBÓK</vt:lpstr>
      <vt:lpstr>ft</vt:lpstr>
      <vt:lpstr>fyrraar</vt:lpstr>
      <vt:lpstr>kt</vt:lpstr>
      <vt:lpstr>'efnahagur og rekstur'!Print_Area</vt:lpstr>
      <vt:lpstr>'hreyfingar í ryklaröð'!Print_Area</vt:lpstr>
      <vt:lpstr>listi!Print_Area</vt:lpstr>
      <vt:lpstr>DAGBÓK!Print_Titles</vt:lpstr>
      <vt:lpstr>'hreyfingar í fskj röð'!Print_Titles</vt:lpstr>
      <vt:lpstr>'hreyfingar í ryklaröð'!Print_Titles</vt:lpstr>
      <vt:lpstr>tilgangur</vt:lpstr>
      <vt:lpstr>þettaar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Notandi</dc:creator>
  <cp:lastModifiedBy>Vinnustöð3</cp:lastModifiedBy>
  <cp:lastPrinted>2019-02-19T14:56:42Z</cp:lastPrinted>
  <dcterms:created xsi:type="dcterms:W3CDTF">2009-02-08T15:32:15Z</dcterms:created>
  <dcterms:modified xsi:type="dcterms:W3CDTF">2019-02-19T14:58:38Z</dcterms:modified>
</cp:coreProperties>
</file>